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xl/tables/table5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6.xml" ContentType="application/vnd.openxmlformats-officedocument.spreadsheetml.table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26"/>
  <workbookPr checkCompatibility="1"/>
  <mc:AlternateContent xmlns:mc="http://schemas.openxmlformats.org/markup-compatibility/2006">
    <mc:Choice Requires="x15">
      <x15ac:absPath xmlns:x15ac="http://schemas.microsoft.com/office/spreadsheetml/2010/11/ac" url="/Users/tnagasawa/OneDrive/アクティビティ/FY16/カンバン本/9780735698956_Web_Content_Final 2/"/>
    </mc:Choice>
  </mc:AlternateContent>
  <bookViews>
    <workbookView xWindow="2760" yWindow="5740" windowWidth="35940" windowHeight="19420"/>
  </bookViews>
  <sheets>
    <sheet name="WIP 制限の決定-Determine WIP Limits" sheetId="1" r:id="rId1"/>
    <sheet name="完了日の予測-Expected completion date" sheetId="2" r:id="rId2"/>
    <sheet name="チームサイズの決定-Determine team size" sheetId="4" r:id="rId3"/>
    <sheet name="パフォーマンス改善-WF to Kanban" sheetId="8" r:id="rId4"/>
    <sheet name="パフォーマンス改善-Scrum to Kanban" sheetId="5" r:id="rId5"/>
    <sheet name="マイルストーンへの適合-Fit into milestones" sheetId="6" r:id="rId6"/>
  </sheets>
  <externalReferences>
    <externalReference r:id="rId7"/>
  </externalReferences>
  <definedNames>
    <definedName name="_xlnm.Print_Area" localSheetId="0">'WIP 制限の決定-Determine WIP Limits'!$A$1:$G$12</definedName>
    <definedName name="StartDate">[1]Kanban!$O$2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6" l="1"/>
  <c r="B5" i="1"/>
  <c r="B7" i="1"/>
  <c r="C5" i="1"/>
  <c r="C7" i="1"/>
  <c r="D5" i="1"/>
  <c r="D7" i="1"/>
  <c r="D7" i="6"/>
  <c r="E7" i="6"/>
  <c r="C8" i="6"/>
  <c r="D8" i="6"/>
  <c r="E8" i="6"/>
  <c r="C9" i="6"/>
  <c r="D9" i="6"/>
  <c r="E9" i="6"/>
  <c r="C10" i="6"/>
  <c r="D10" i="6"/>
  <c r="E10" i="6"/>
  <c r="C11" i="6"/>
  <c r="D11" i="6"/>
  <c r="E11" i="6"/>
  <c r="C12" i="6"/>
  <c r="D12" i="6"/>
  <c r="E12" i="6"/>
  <c r="C13" i="6"/>
  <c r="D13" i="6"/>
  <c r="E13" i="6"/>
  <c r="C14" i="6"/>
  <c r="D14" i="6"/>
  <c r="E14" i="6"/>
  <c r="C15" i="6"/>
  <c r="D15" i="6"/>
  <c r="E15" i="6"/>
  <c r="C16" i="6"/>
  <c r="D16" i="6"/>
  <c r="E16" i="6"/>
  <c r="E5" i="4"/>
  <c r="G19" i="4"/>
  <c r="D9" i="4"/>
  <c r="D10" i="4"/>
  <c r="B9" i="4"/>
  <c r="B10" i="4"/>
  <c r="C9" i="4"/>
  <c r="C10" i="4"/>
  <c r="B11" i="4"/>
  <c r="D11" i="4"/>
  <c r="C23" i="4"/>
  <c r="D23" i="4"/>
  <c r="B23" i="4"/>
  <c r="D19" i="4"/>
  <c r="H19" i="4"/>
  <c r="C24" i="4"/>
  <c r="C25" i="4"/>
  <c r="J12" i="2"/>
  <c r="I12" i="2"/>
  <c r="K12" i="2"/>
  <c r="D5" i="2"/>
  <c r="B24" i="4"/>
  <c r="B25" i="4"/>
  <c r="D24" i="4"/>
  <c r="D25" i="4"/>
  <c r="L12" i="2"/>
  <c r="M12" i="2"/>
  <c r="N12" i="2"/>
  <c r="C8" i="1"/>
  <c r="C9" i="1"/>
  <c r="D8" i="1"/>
  <c r="D9" i="1"/>
  <c r="B8" i="1"/>
  <c r="B9" i="1"/>
  <c r="C11" i="4"/>
  <c r="B12" i="4"/>
  <c r="B13" i="4"/>
  <c r="D12" i="4"/>
  <c r="D13" i="4"/>
  <c r="C12" i="4"/>
  <c r="C13" i="4"/>
</calcChain>
</file>

<file path=xl/comments1.xml><?xml version="1.0" encoding="utf-8"?>
<comments xmlns="http://schemas.openxmlformats.org/spreadsheetml/2006/main">
  <authors>
    <author>Microsoft Office ユーザー</author>
  </authors>
  <commentList>
    <comment ref="A1" authorId="0">
      <text>
        <r>
          <rPr>
            <sz val="11"/>
            <color indexed="81"/>
            <rFont val="ＭＳ Ｐゴシック"/>
            <family val="3"/>
            <charset val="128"/>
          </rPr>
          <t xml:space="preserve">訳者注: ウォーターフォールからカンバンへの移行によるパフォーマンス改善データ
</t>
        </r>
      </text>
    </comment>
  </commentList>
</comments>
</file>

<file path=xl/comments2.xml><?xml version="1.0" encoding="utf-8"?>
<comments xmlns="http://schemas.openxmlformats.org/spreadsheetml/2006/main">
  <authors>
    <author>Microsoft Office ユーザー</author>
  </authors>
  <commentList>
    <comment ref="A1" authorId="0">
      <text>
        <r>
          <rPr>
            <b/>
            <sz val="11"/>
            <color indexed="81"/>
            <rFont val="ＭＳ Ｐゴシック"/>
            <family val="3"/>
            <charset val="128"/>
          </rPr>
          <t>訳者注: スクラムからカンバンへの移行によるパフォーマンス改善データ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<sst xmlns="http://schemas.openxmlformats.org/spreadsheetml/2006/main" count="106" uniqueCount="87">
  <si>
    <t>WIP 制限の決定</t>
    <phoneticPr fontId="1"/>
  </si>
  <si>
    <t>ステップ</t>
    <phoneticPr fontId="1"/>
  </si>
  <si>
    <t>分析</t>
    <phoneticPr fontId="1"/>
  </si>
  <si>
    <t>実装</t>
    <phoneticPr fontId="1"/>
  </si>
  <si>
    <t>検証</t>
    <phoneticPr fontId="1"/>
  </si>
  <si>
    <t>A: 1人あたりのひと月の平均作業量</t>
    <phoneticPr fontId="1"/>
  </si>
  <si>
    <t>E: B のスループットに合わせるのに必要な人数（D ÷ A）</t>
    <phoneticPr fontId="1"/>
  </si>
  <si>
    <t>ステップを追加する場合は、「検証」列（D列）をコピーして、「実装」と「検証」の間に「コピーしたセルの挿入」をしてください。その後に、列名を適切なものに名前変更してください（この手順を踏まない場合は、書式や数式が壊れる場合があり、機能しなくなります）。</t>
    <phoneticPr fontId="1"/>
  </si>
  <si>
    <t>完了日の予測</t>
    <phoneticPr fontId="1"/>
  </si>
  <si>
    <t>黄色のセルを埋めてください</t>
    <phoneticPr fontId="1"/>
  </si>
  <si>
    <t>現在のタスクの見積もり (CTE)</t>
    <phoneticPr fontId="1"/>
  </si>
  <si>
    <t>タスク追加率 (TAR)</t>
    <phoneticPr fontId="1"/>
  </si>
  <si>
    <t>CTE: Current Task Estimate (現在のタスクの見積もり）</t>
    <phoneticPr fontId="1"/>
  </si>
  <si>
    <t>TAR: Task Add Rate (タスク追加率)</t>
    <phoneticPr fontId="1"/>
  </si>
  <si>
    <t>TCR: Task Completion Rate (タスク達成率)</t>
    <phoneticPr fontId="1"/>
  </si>
  <si>
    <t>タスク達成率 (TCR)</t>
    <phoneticPr fontId="1"/>
  </si>
  <si>
    <t>現在のタスクを完了するのにかかる日数
( CTE / (TCR – TAR) )</t>
    <phoneticPr fontId="1"/>
  </si>
  <si>
    <t>開始日</t>
    <phoneticPr fontId="1"/>
  </si>
  <si>
    <t>黄色のセルを埋めてください</t>
    <phoneticPr fontId="1"/>
  </si>
  <si>
    <t>チームサイズの決定</t>
    <phoneticPr fontId="1"/>
  </si>
  <si>
    <t>基本的なアプローチ: CTE、TAR、TCR のデータなしでチームサイズを算出する</t>
    <phoneticPr fontId="1"/>
  </si>
  <si>
    <t>未完了の作業項目</t>
    <phoneticPr fontId="1"/>
  </si>
  <si>
    <t>ひと月あたりの稼働日数</t>
    <phoneticPr fontId="1"/>
  </si>
  <si>
    <t>開始予定日</t>
    <phoneticPr fontId="1"/>
  </si>
  <si>
    <t>基本アプローチ: すでに CTE、TAR、TCR が計算できている場合</t>
    <phoneticPr fontId="1"/>
  </si>
  <si>
    <t>高度なアプローチ: CTE、TAR、TCR を算出する場合</t>
    <phoneticPr fontId="1"/>
  </si>
  <si>
    <t>ステップ</t>
    <phoneticPr fontId="1"/>
  </si>
  <si>
    <t>分析</t>
    <phoneticPr fontId="1"/>
  </si>
  <si>
    <t>実装</t>
    <phoneticPr fontId="1"/>
  </si>
  <si>
    <t>A: 1人あたりのひと月の平均作業量</t>
    <phoneticPr fontId="1"/>
  </si>
  <si>
    <t>B: もっとも時間がかかるステップの作業量（Aのうち最小のもの）</t>
    <phoneticPr fontId="1"/>
  </si>
  <si>
    <t>B: もっとも時間がかかるステップの作業量（Aのうち最小のもの）</t>
    <phoneticPr fontId="1"/>
  </si>
  <si>
    <t>C: B のステップに割り当てられた人数</t>
    <phoneticPr fontId="1"/>
  </si>
  <si>
    <t>D: B のステップのひと月あたりのスループット（B × C）</t>
    <phoneticPr fontId="1"/>
  </si>
  <si>
    <t>E: B のスループットに合わせるのに必要な人数（D ÷ A）</t>
    <phoneticPr fontId="1"/>
  </si>
  <si>
    <t>F: WIP 制限（E × 1.5, 端数は切り上げ）</t>
    <phoneticPr fontId="1"/>
  </si>
  <si>
    <t>F: WIP 制限（E × 1.5, 端数は切り上げ）</t>
    <phoneticPr fontId="1"/>
  </si>
  <si>
    <t>高度なアプローチ: CTE、TAR、TCR が見積もり済みのチームサイズを算出する</t>
    <phoneticPr fontId="1"/>
  </si>
  <si>
    <t>開始予定日</t>
    <phoneticPr fontId="1"/>
  </si>
  <si>
    <t>完了予定日</t>
    <phoneticPr fontId="1"/>
  </si>
  <si>
    <t>完了予定日</t>
    <phoneticPr fontId="1"/>
  </si>
  <si>
    <t>月数</t>
    <phoneticPr fontId="1"/>
  </si>
  <si>
    <t>C: B のステップに必要な人数の見積もり値 (作業項目数 / 月数 / B)</t>
    <phoneticPr fontId="1"/>
  </si>
  <si>
    <t>日数</t>
    <phoneticPr fontId="1"/>
  </si>
  <si>
    <t>見積もった日数 / 期待される日数</t>
    <phoneticPr fontId="1"/>
  </si>
  <si>
    <t>検証</t>
    <phoneticPr fontId="1"/>
  </si>
  <si>
    <t>A: 現在の WIP 制限</t>
    <phoneticPr fontId="1"/>
  </si>
  <si>
    <t>C: 必要な人数の見積もり (B × 見積もった日数 / 期待される日数)</t>
    <phoneticPr fontId="1"/>
  </si>
  <si>
    <t>D: WIP 制限の見積もり (C × 1.5, 端数は切り上げ)</t>
    <phoneticPr fontId="1"/>
  </si>
  <si>
    <t>期間の開始時のデータ（通常はひと月）</t>
    <phoneticPr fontId="1"/>
  </si>
  <si>
    <t>期間の終了時のデータ（通常はひと月）</t>
    <phoneticPr fontId="1"/>
  </si>
  <si>
    <t>[開始] 日</t>
    <phoneticPr fontId="1"/>
  </si>
  <si>
    <t>[開始] 見積もった未完了の作業項目の数（バックログやその他の作業項目。タスクに分解されていないもの）</t>
    <phoneticPr fontId="1"/>
  </si>
  <si>
    <t>[終了] 日</t>
    <phoneticPr fontId="1"/>
  </si>
  <si>
    <t>[終了] 見積もった未完了の作業項目の数（バックログやその他の作業項目。タスクに分解されていないもの）</t>
    <phoneticPr fontId="1"/>
  </si>
  <si>
    <t>[開始] 実施中のタスクの数（ボード上にある未完了のタスク）</t>
    <phoneticPr fontId="1"/>
  </si>
  <si>
    <t>[終了] 実施中のタスクの数（ボード上にある未完了のタスク）</t>
    <phoneticPr fontId="1"/>
  </si>
  <si>
    <t>[開始] 完了したタスクの数</t>
    <phoneticPr fontId="1"/>
  </si>
  <si>
    <t>[終了] 完了したタスクの数</t>
    <phoneticPr fontId="1"/>
  </si>
  <si>
    <t>期間の終了時を基にした見積もりデータ</t>
    <phoneticPr fontId="1"/>
  </si>
  <si>
    <t>タスク追加率(TAR)</t>
    <phoneticPr fontId="1"/>
  </si>
  <si>
    <t>タスク達成率 (TCR)</t>
    <phoneticPr fontId="1"/>
  </si>
  <si>
    <t>現在のタスクを完了するのにかかる日数
( CTE / (TCR – TAR) )</t>
    <phoneticPr fontId="1"/>
  </si>
  <si>
    <t>黄色のセルを埋めてください</t>
    <phoneticPr fontId="1"/>
  </si>
  <si>
    <t>黄色のセルを埋めてください</t>
    <phoneticPr fontId="1"/>
  </si>
  <si>
    <t>パフォーマンス改善を称えるデータ</t>
    <phoneticPr fontId="1"/>
  </si>
  <si>
    <t>経過日数</t>
    <phoneticPr fontId="1"/>
  </si>
  <si>
    <t>完了したタスクの数</t>
    <phoneticPr fontId="1"/>
  </si>
  <si>
    <t>未解決のバグの数</t>
    <phoneticPr fontId="1"/>
  </si>
  <si>
    <t>経過日数</t>
    <phoneticPr fontId="1"/>
  </si>
  <si>
    <t>未解決のバグの数</t>
    <phoneticPr fontId="1"/>
  </si>
  <si>
    <t>マイルストーンへの適合</t>
    <phoneticPr fontId="1"/>
  </si>
  <si>
    <t>作業項目</t>
    <phoneticPr fontId="1"/>
  </si>
  <si>
    <t>[作業項目 2]</t>
    <phoneticPr fontId="1"/>
  </si>
  <si>
    <t>[作業項目 1]</t>
    <phoneticPr fontId="1"/>
  </si>
  <si>
    <t>[作業項目 3]</t>
    <phoneticPr fontId="1"/>
  </si>
  <si>
    <t>[作業項目 4]</t>
    <phoneticPr fontId="1"/>
  </si>
  <si>
    <t>[作業項目 5]</t>
    <phoneticPr fontId="1"/>
  </si>
  <si>
    <t>[作業項目 6]</t>
    <phoneticPr fontId="1"/>
  </si>
  <si>
    <t>[作業項目 7]</t>
    <phoneticPr fontId="1"/>
  </si>
  <si>
    <t>[作業項目 8]</t>
    <phoneticPr fontId="1"/>
  </si>
  <si>
    <t>[作業項目 9]</t>
    <phoneticPr fontId="1"/>
  </si>
  <si>
    <t>[作業項目 10]</t>
    <phoneticPr fontId="1"/>
  </si>
  <si>
    <t>タスク数の見積もり (TE)</t>
    <phoneticPr fontId="1"/>
  </si>
  <si>
    <t>現在のタスク数の見積もり
(CTE = TE の累積)</t>
    <phoneticPr fontId="1"/>
  </si>
  <si>
    <t>現在のタスクを完了するのにかかる日数
( CTE / (TCR – TAR) )</t>
    <phoneticPr fontId="1"/>
  </si>
  <si>
    <t>B: 現在の必要な人数 (A ÷ 1.5, 端数は切り捨て)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</si>
</sst>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Yu Gothic"/>
      <family val="2"/>
      <scheme val="minor"/>
    </font>
    <font>
      <sz val="6"/>
      <name val="Yu Gothic"/>
      <family val="2"/>
      <scheme val="minor"/>
    </font>
    <font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2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b/>
      <sz val="11"/>
      <color theme="1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theme="1"/>
      </patternFill>
    </fill>
  </fills>
  <borders count="10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hair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0" xfId="0" applyFont="1"/>
    <xf numFmtId="0" fontId="5" fillId="0" borderId="0" xfId="0" applyFont="1"/>
    <xf numFmtId="0" fontId="6" fillId="6" borderId="1" xfId="0" applyFont="1" applyFill="1" applyBorder="1"/>
    <xf numFmtId="0" fontId="6" fillId="6" borderId="2" xfId="0" applyFont="1" applyFill="1" applyBorder="1"/>
    <xf numFmtId="0" fontId="6" fillId="6" borderId="3" xfId="0" applyFont="1" applyFill="1" applyBorder="1"/>
    <xf numFmtId="0" fontId="5" fillId="0" borderId="1" xfId="0" applyFont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0" borderId="2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2" fontId="5" fillId="0" borderId="2" xfId="0" applyNumberFormat="1" applyFont="1" applyBorder="1"/>
    <xf numFmtId="2" fontId="5" fillId="0" borderId="3" xfId="0" applyNumberFormat="1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7" fillId="0" borderId="0" xfId="0" applyFont="1"/>
    <xf numFmtId="0" fontId="5" fillId="2" borderId="0" xfId="0" applyFont="1" applyFill="1"/>
    <xf numFmtId="2" fontId="5" fillId="2" borderId="0" xfId="0" applyNumberFormat="1" applyFont="1" applyFill="1"/>
    <xf numFmtId="1" fontId="5" fillId="0" borderId="0" xfId="0" applyNumberFormat="1" applyFont="1"/>
    <xf numFmtId="0" fontId="5" fillId="4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14" fontId="5" fillId="2" borderId="0" xfId="0" applyNumberFormat="1" applyFont="1" applyFill="1"/>
    <xf numFmtId="0" fontId="5" fillId="0" borderId="0" xfId="0" applyFont="1" applyFill="1"/>
    <xf numFmtId="2" fontId="5" fillId="0" borderId="0" xfId="0" applyNumberFormat="1" applyFont="1" applyFill="1"/>
    <xf numFmtId="14" fontId="5" fillId="0" borderId="0" xfId="0" applyNumberFormat="1" applyFont="1"/>
    <xf numFmtId="1" fontId="5" fillId="2" borderId="0" xfId="0" applyNumberFormat="1" applyFont="1" applyFill="1"/>
    <xf numFmtId="2" fontId="5" fillId="0" borderId="0" xfId="0" applyNumberFormat="1" applyFont="1"/>
    <xf numFmtId="0" fontId="6" fillId="6" borderId="0" xfId="0" applyFont="1" applyFill="1" applyBorder="1"/>
    <xf numFmtId="0" fontId="6" fillId="6" borderId="0" xfId="0" applyFont="1" applyFill="1" applyBorder="1" applyAlignment="1">
      <alignment wrapText="1"/>
    </xf>
    <xf numFmtId="2" fontId="5" fillId="2" borderId="2" xfId="0" applyNumberFormat="1" applyFont="1" applyFill="1" applyBorder="1"/>
    <xf numFmtId="14" fontId="5" fillId="2" borderId="2" xfId="0" applyNumberFormat="1" applyFont="1" applyFill="1" applyBorder="1"/>
    <xf numFmtId="1" fontId="5" fillId="0" borderId="0" xfId="0" applyNumberFormat="1" applyFont="1" applyFill="1"/>
    <xf numFmtId="14" fontId="5" fillId="0" borderId="0" xfId="0" applyNumberFormat="1" applyFont="1" applyFill="1"/>
    <xf numFmtId="0" fontId="5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4" fillId="0" borderId="0" xfId="0" applyFont="1"/>
  </cellXfs>
  <cellStyles count="1">
    <cellStyle name="標準" xfId="0" builtinId="0"/>
  </cellStyles>
  <dxfs count="64">
    <dxf>
      <font>
        <strike val="0"/>
        <outline val="0"/>
        <shadow val="0"/>
        <u val="none"/>
        <vertAlign val="baseline"/>
        <name val="メイリオ"/>
        <scheme val="none"/>
      </font>
      <numFmt numFmtId="19" formatCode="yyyy/m/d"/>
    </dxf>
    <dxf>
      <font>
        <strike val="0"/>
        <outline val="0"/>
        <shadow val="0"/>
        <u val="none"/>
        <vertAlign val="baseline"/>
        <name val="メイリオ"/>
        <scheme val="none"/>
      </font>
      <numFmt numFmtId="1" formatCode="0"/>
    </dxf>
    <dxf>
      <font>
        <strike val="0"/>
        <outline val="0"/>
        <shadow val="0"/>
        <u val="none"/>
        <vertAlign val="baseline"/>
        <name val="メイリオ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メイリオ"/>
        <scheme val="none"/>
      </font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name val="メイリオ"/>
        <scheme val="none"/>
      </font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name val="メイリオ"/>
        <scheme val="none"/>
      </font>
    </dxf>
    <dxf>
      <font>
        <strike val="0"/>
        <outline val="0"/>
        <shadow val="0"/>
        <u val="none"/>
        <vertAlign val="baseline"/>
        <name val="メイリオ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numFmt numFmtId="19" formatCode="yyyy/m/d"/>
      <fill>
        <patternFill patternType="solid">
          <fgColor indexed="64"/>
          <bgColor rgb="FFFFFF00"/>
        </patternFill>
      </fill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numFmt numFmtId="2" formatCode="0.00"/>
      <fill>
        <patternFill patternType="solid">
          <fgColor indexed="64"/>
          <bgColor rgb="FFFFFF00"/>
        </patternFill>
      </fill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numFmt numFmtId="2" formatCode="0.00"/>
      <fill>
        <patternFill patternType="solid">
          <fgColor indexed="64"/>
          <bgColor rgb="FFFFFF00"/>
        </patternFill>
      </fill>
      <border diagonalUp="0" diagonalDown="0" outline="0">
        <left/>
        <right/>
        <top style="thin">
          <color theme="1"/>
        </top>
        <bottom/>
      </border>
    </dxf>
    <dxf>
      <border outline="0"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name val="メイリオ"/>
        <scheme val="none"/>
      </font>
    </dxf>
    <dxf>
      <font>
        <strike val="0"/>
        <outline val="0"/>
        <shadow val="0"/>
        <u val="none"/>
        <vertAlign val="baseline"/>
        <color theme="1"/>
        <name val="メイリオ"/>
        <scheme val="none"/>
      </font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color theme="1"/>
        <name val="メイリオ"/>
        <scheme val="none"/>
      </font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color theme="1"/>
        <name val="メイリオ"/>
        <scheme val="none"/>
      </font>
    </dxf>
    <dxf>
      <font>
        <strike val="0"/>
        <outline val="0"/>
        <shadow val="0"/>
        <u val="none"/>
        <vertAlign val="baseline"/>
        <color theme="1"/>
        <name val="メイリオ"/>
        <scheme val="none"/>
      </font>
    </dxf>
    <dxf>
      <font>
        <strike val="0"/>
        <outline val="0"/>
        <shadow val="0"/>
        <u val="none"/>
        <vertAlign val="baseline"/>
        <color theme="1"/>
        <name val="メイリオ"/>
        <scheme val="none"/>
      </font>
    </dxf>
    <dxf>
      <font>
        <strike val="0"/>
        <outline val="0"/>
        <shadow val="0"/>
        <u val="none"/>
        <vertAlign val="baseline"/>
        <color theme="1"/>
        <name val="メイリオ"/>
        <scheme val="none"/>
      </font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color theme="1"/>
        <name val="メイリオ"/>
        <scheme val="none"/>
      </font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color theme="1"/>
        <name val="メイリオ"/>
        <scheme val="none"/>
      </font>
    </dxf>
    <dxf>
      <font>
        <strike val="0"/>
        <outline val="0"/>
        <shadow val="0"/>
        <u val="none"/>
        <vertAlign val="baseline"/>
        <color theme="1"/>
        <name val="メイリオ"/>
        <scheme val="none"/>
      </font>
    </dxf>
    <dxf>
      <font>
        <strike val="0"/>
        <outline val="0"/>
        <shadow val="0"/>
        <u val="none"/>
        <vertAlign val="baseline"/>
        <color theme="1"/>
        <name val="メイリオ"/>
        <scheme val="none"/>
      </font>
    </dxf>
    <dxf>
      <font>
        <strike val="0"/>
        <outline val="0"/>
        <shadow val="0"/>
        <u val="none"/>
        <vertAlign val="baseline"/>
        <name val="メイリオ"/>
        <scheme val="none"/>
      </font>
      <numFmt numFmtId="2" formatCode="0.00"/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name val="メイリオ"/>
        <scheme val="none"/>
      </font>
      <numFmt numFmtId="19" formatCode="yyyy/m/d"/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name val="メイリオ"/>
        <scheme val="none"/>
      </font>
      <numFmt numFmtId="19" formatCode="yyyy/m/d"/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name val="メイリオ"/>
        <scheme val="none"/>
      </font>
      <numFmt numFmtId="1" formatCode="0"/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name val="メイリオ"/>
        <scheme val="none"/>
      </font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name val="メイリオ"/>
        <scheme val="none"/>
      </font>
    </dxf>
    <dxf>
      <font>
        <strike val="0"/>
        <outline val="0"/>
        <shadow val="0"/>
        <u val="none"/>
        <vertAlign val="baseline"/>
        <name val="メイリオ"/>
        <scheme val="none"/>
      </font>
    </dxf>
    <dxf>
      <font>
        <strike val="0"/>
        <outline val="0"/>
        <shadow val="0"/>
        <u val="none"/>
        <vertAlign val="baseline"/>
        <name val="メイリオ"/>
        <scheme val="none"/>
      </font>
      <numFmt numFmtId="19" formatCode="yyyy/m/d"/>
    </dxf>
    <dxf>
      <font>
        <strike val="0"/>
        <outline val="0"/>
        <shadow val="0"/>
        <u val="none"/>
        <vertAlign val="baseline"/>
        <name val="メイリオ"/>
        <scheme val="none"/>
      </font>
      <numFmt numFmtId="1" formatCode="0"/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name val="メイリオ"/>
        <scheme val="none"/>
      </font>
      <numFmt numFmtId="19" formatCode="yyyy/m/d"/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name val="メイリオ"/>
        <scheme val="none"/>
      </font>
      <numFmt numFmtId="19" formatCode="yyyy/m/d"/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name val="メイリオ"/>
        <scheme val="none"/>
      </font>
      <numFmt numFmtId="1" formatCode="0"/>
    </dxf>
    <dxf>
      <font>
        <strike val="0"/>
        <outline val="0"/>
        <shadow val="0"/>
        <u val="none"/>
        <vertAlign val="baseline"/>
        <name val="メイリオ"/>
        <scheme val="none"/>
      </font>
      <numFmt numFmtId="2" formatCode="0.00"/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name val="メイリオ"/>
        <scheme val="none"/>
      </font>
      <numFmt numFmtId="2" formatCode="0.00"/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name val="メイリオ"/>
        <scheme val="none"/>
      </font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name val="メイリオ"/>
        <scheme val="none"/>
      </font>
    </dxf>
    <dxf>
      <font>
        <strike val="0"/>
        <outline val="0"/>
        <shadow val="0"/>
        <u val="none"/>
        <vertAlign val="baseline"/>
        <name val="メイリオ"/>
        <scheme val="none"/>
      </font>
    </dxf>
    <dxf>
      <font>
        <strike val="0"/>
        <outline val="0"/>
        <shadow val="0"/>
        <u val="none"/>
        <vertAlign val="baseline"/>
        <name val="メイリオ"/>
        <scheme val="none"/>
      </font>
      <numFmt numFmtId="19" formatCode="yyyy/m/d"/>
    </dxf>
    <dxf>
      <font>
        <strike val="0"/>
        <outline val="0"/>
        <shadow val="0"/>
        <u val="none"/>
        <vertAlign val="baseline"/>
        <name val="メイリオ"/>
        <scheme val="none"/>
      </font>
      <numFmt numFmtId="1" formatCode="0"/>
    </dxf>
    <dxf>
      <font>
        <strike val="0"/>
        <outline val="0"/>
        <shadow val="0"/>
        <u val="none"/>
        <vertAlign val="baseline"/>
        <name val="メイリオ"/>
        <scheme val="none"/>
      </font>
      <numFmt numFmtId="2" formatCode="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メイリオ"/>
        <scheme val="none"/>
      </font>
      <numFmt numFmtId="2" formatCode="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メイリオ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メイリオ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メイリオ"/>
        <scheme val="none"/>
      </font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name val="メイリオ"/>
        <scheme val="none"/>
      </font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name val="メイリオ"/>
        <scheme val="none"/>
      </font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name val="メイリオ"/>
        <scheme val="none"/>
      </font>
      <numFmt numFmtId="19" formatCode="yyyy/m/d"/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name val="メイリオ"/>
        <scheme val="none"/>
      </font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name val="メイリオ"/>
        <scheme val="none"/>
      </font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name val="メイリオ"/>
        <scheme val="none"/>
      </font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name val="メイリオ"/>
        <scheme val="none"/>
      </font>
      <numFmt numFmtId="19" formatCode="yyyy/m/d"/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name val="メイリオ"/>
        <scheme val="none"/>
      </font>
    </dxf>
    <dxf>
      <font>
        <strike val="0"/>
        <outline val="0"/>
        <shadow val="0"/>
        <u val="none"/>
        <vertAlign val="baseline"/>
        <name val="メイリオ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メイリオ"/>
        <scheme val="none"/>
      </font>
      <numFmt numFmtId="1" formatCode="0"/>
    </dxf>
    <dxf>
      <font>
        <strike val="0"/>
        <outline val="0"/>
        <shadow val="0"/>
        <u val="none"/>
        <vertAlign val="baseline"/>
        <name val="メイリオ"/>
        <scheme val="none"/>
      </font>
      <numFmt numFmtId="2" formatCode="0.00"/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name val="メイリオ"/>
        <scheme val="none"/>
      </font>
      <numFmt numFmtId="2" formatCode="0.00"/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name val="メイリオ"/>
        <scheme val="none"/>
      </font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name val="メイリオ"/>
        <scheme val="none"/>
      </font>
    </dxf>
    <dxf>
      <font>
        <strike val="0"/>
        <outline val="0"/>
        <shadow val="0"/>
        <u val="none"/>
        <vertAlign val="baseline"/>
        <name val="メイリオ"/>
        <scheme val="none"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externalLink" Target="externalLinks/externalLink1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未解決のバグの推移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2"/>
                </a:solidFill>
                <a:prstDash val="solid"/>
              </a:ln>
              <a:effectLst/>
            </c:spPr>
            <c:trendlineType val="movingAvg"/>
            <c:period val="63"/>
            <c:dispRSqr val="0"/>
            <c:dispEq val="0"/>
          </c:trendline>
          <c:cat>
            <c:numRef>
              <c:f>'パフォーマンス改善-WF to Kanban'!$A$4:$A$256</c:f>
              <c:numCache>
                <c:formatCode>General</c:formatCode>
                <c:ptCount val="253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</c:numCache>
            </c:numRef>
          </c:cat>
          <c:val>
            <c:numRef>
              <c:f>'パフォーマンス改善-WF to Kanban'!$C$4:$C$256</c:f>
              <c:numCache>
                <c:formatCode>General</c:formatCode>
                <c:ptCount val="253"/>
                <c:pt idx="0">
                  <c:v>0.0</c:v>
                </c:pt>
                <c:pt idx="1">
                  <c:v>8.0</c:v>
                </c:pt>
                <c:pt idx="2">
                  <c:v>19.0</c:v>
                </c:pt>
                <c:pt idx="3">
                  <c:v>27.0</c:v>
                </c:pt>
                <c:pt idx="4">
                  <c:v>33.0</c:v>
                </c:pt>
                <c:pt idx="5">
                  <c:v>51.0</c:v>
                </c:pt>
                <c:pt idx="6">
                  <c:v>55.0</c:v>
                </c:pt>
                <c:pt idx="7">
                  <c:v>63.0</c:v>
                </c:pt>
                <c:pt idx="8">
                  <c:v>67.0</c:v>
                </c:pt>
                <c:pt idx="9">
                  <c:v>72.0</c:v>
                </c:pt>
                <c:pt idx="10">
                  <c:v>85.0</c:v>
                </c:pt>
                <c:pt idx="11">
                  <c:v>98.0</c:v>
                </c:pt>
                <c:pt idx="12">
                  <c:v>104.0</c:v>
                </c:pt>
                <c:pt idx="13">
                  <c:v>115.0</c:v>
                </c:pt>
                <c:pt idx="14">
                  <c:v>124.0</c:v>
                </c:pt>
                <c:pt idx="15">
                  <c:v>134.0</c:v>
                </c:pt>
                <c:pt idx="16">
                  <c:v>143.0</c:v>
                </c:pt>
                <c:pt idx="17">
                  <c:v>154.0</c:v>
                </c:pt>
                <c:pt idx="18">
                  <c:v>162.0</c:v>
                </c:pt>
                <c:pt idx="19">
                  <c:v>179.0</c:v>
                </c:pt>
                <c:pt idx="20">
                  <c:v>193.0</c:v>
                </c:pt>
                <c:pt idx="21">
                  <c:v>200.0</c:v>
                </c:pt>
                <c:pt idx="22">
                  <c:v>214.0</c:v>
                </c:pt>
                <c:pt idx="23">
                  <c:v>227.0</c:v>
                </c:pt>
                <c:pt idx="24">
                  <c:v>238.0</c:v>
                </c:pt>
                <c:pt idx="25">
                  <c:v>250.0</c:v>
                </c:pt>
                <c:pt idx="26">
                  <c:v>260.0</c:v>
                </c:pt>
                <c:pt idx="27">
                  <c:v>267.0</c:v>
                </c:pt>
                <c:pt idx="28">
                  <c:v>283.0</c:v>
                </c:pt>
                <c:pt idx="29">
                  <c:v>299.0</c:v>
                </c:pt>
                <c:pt idx="30">
                  <c:v>316.0</c:v>
                </c:pt>
                <c:pt idx="31">
                  <c:v>323.0</c:v>
                </c:pt>
                <c:pt idx="32">
                  <c:v>335.0</c:v>
                </c:pt>
                <c:pt idx="33">
                  <c:v>345.0</c:v>
                </c:pt>
                <c:pt idx="34">
                  <c:v>353.0</c:v>
                </c:pt>
                <c:pt idx="35">
                  <c:v>361.0</c:v>
                </c:pt>
                <c:pt idx="36">
                  <c:v>370.0</c:v>
                </c:pt>
                <c:pt idx="37">
                  <c:v>380.0</c:v>
                </c:pt>
                <c:pt idx="38">
                  <c:v>396.0</c:v>
                </c:pt>
                <c:pt idx="39">
                  <c:v>407.0</c:v>
                </c:pt>
                <c:pt idx="40">
                  <c:v>422.0</c:v>
                </c:pt>
                <c:pt idx="41">
                  <c:v>430.0</c:v>
                </c:pt>
                <c:pt idx="42">
                  <c:v>435.0</c:v>
                </c:pt>
                <c:pt idx="43">
                  <c:v>411.0</c:v>
                </c:pt>
                <c:pt idx="44">
                  <c:v>392.0</c:v>
                </c:pt>
                <c:pt idx="45">
                  <c:v>372.0</c:v>
                </c:pt>
                <c:pt idx="46">
                  <c:v>354.0</c:v>
                </c:pt>
                <c:pt idx="47">
                  <c:v>331.0</c:v>
                </c:pt>
                <c:pt idx="48">
                  <c:v>314.0</c:v>
                </c:pt>
                <c:pt idx="49">
                  <c:v>292.0</c:v>
                </c:pt>
                <c:pt idx="50">
                  <c:v>269.0</c:v>
                </c:pt>
                <c:pt idx="51">
                  <c:v>246.0</c:v>
                </c:pt>
                <c:pt idx="52">
                  <c:v>229.0</c:v>
                </c:pt>
                <c:pt idx="53">
                  <c:v>206.0</c:v>
                </c:pt>
                <c:pt idx="54">
                  <c:v>186.0</c:v>
                </c:pt>
                <c:pt idx="55">
                  <c:v>164.0</c:v>
                </c:pt>
                <c:pt idx="56">
                  <c:v>139.0</c:v>
                </c:pt>
                <c:pt idx="57">
                  <c:v>115.0</c:v>
                </c:pt>
                <c:pt idx="58">
                  <c:v>95.0</c:v>
                </c:pt>
                <c:pt idx="59">
                  <c:v>76.0</c:v>
                </c:pt>
                <c:pt idx="60">
                  <c:v>52.0</c:v>
                </c:pt>
                <c:pt idx="61">
                  <c:v>31.0</c:v>
                </c:pt>
                <c:pt idx="62">
                  <c:v>14.0</c:v>
                </c:pt>
                <c:pt idx="63">
                  <c:v>0.0</c:v>
                </c:pt>
                <c:pt idx="64">
                  <c:v>14.0</c:v>
                </c:pt>
                <c:pt idx="65">
                  <c:v>29.0</c:v>
                </c:pt>
                <c:pt idx="66">
                  <c:v>41.0</c:v>
                </c:pt>
                <c:pt idx="67">
                  <c:v>49.0</c:v>
                </c:pt>
                <c:pt idx="68">
                  <c:v>61.0</c:v>
                </c:pt>
                <c:pt idx="69">
                  <c:v>71.0</c:v>
                </c:pt>
                <c:pt idx="70">
                  <c:v>80.0</c:v>
                </c:pt>
                <c:pt idx="71">
                  <c:v>91.0</c:v>
                </c:pt>
                <c:pt idx="72">
                  <c:v>103.0</c:v>
                </c:pt>
                <c:pt idx="73">
                  <c:v>118.0</c:v>
                </c:pt>
                <c:pt idx="74">
                  <c:v>130.0</c:v>
                </c:pt>
                <c:pt idx="75">
                  <c:v>143.0</c:v>
                </c:pt>
                <c:pt idx="76">
                  <c:v>148.0</c:v>
                </c:pt>
                <c:pt idx="77">
                  <c:v>160.0</c:v>
                </c:pt>
                <c:pt idx="78">
                  <c:v>163.0</c:v>
                </c:pt>
                <c:pt idx="79">
                  <c:v>169.0</c:v>
                </c:pt>
                <c:pt idx="80">
                  <c:v>179.0</c:v>
                </c:pt>
                <c:pt idx="81">
                  <c:v>195.0</c:v>
                </c:pt>
                <c:pt idx="82">
                  <c:v>210.0</c:v>
                </c:pt>
                <c:pt idx="83">
                  <c:v>220.0</c:v>
                </c:pt>
                <c:pt idx="84">
                  <c:v>235.0</c:v>
                </c:pt>
                <c:pt idx="85">
                  <c:v>245.0</c:v>
                </c:pt>
                <c:pt idx="86">
                  <c:v>259.0</c:v>
                </c:pt>
                <c:pt idx="87">
                  <c:v>274.0</c:v>
                </c:pt>
                <c:pt idx="88">
                  <c:v>286.0</c:v>
                </c:pt>
                <c:pt idx="89">
                  <c:v>294.0</c:v>
                </c:pt>
                <c:pt idx="90">
                  <c:v>310.0</c:v>
                </c:pt>
                <c:pt idx="91">
                  <c:v>315.0</c:v>
                </c:pt>
                <c:pt idx="92">
                  <c:v>320.0</c:v>
                </c:pt>
                <c:pt idx="93">
                  <c:v>333.0</c:v>
                </c:pt>
                <c:pt idx="94">
                  <c:v>341.0</c:v>
                </c:pt>
                <c:pt idx="95">
                  <c:v>349.0</c:v>
                </c:pt>
                <c:pt idx="96">
                  <c:v>355.0</c:v>
                </c:pt>
                <c:pt idx="97">
                  <c:v>369.0</c:v>
                </c:pt>
                <c:pt idx="98">
                  <c:v>383.0</c:v>
                </c:pt>
                <c:pt idx="99">
                  <c:v>397.0</c:v>
                </c:pt>
                <c:pt idx="100">
                  <c:v>410.0</c:v>
                </c:pt>
                <c:pt idx="101">
                  <c:v>426.0</c:v>
                </c:pt>
                <c:pt idx="102">
                  <c:v>442.0</c:v>
                </c:pt>
                <c:pt idx="103">
                  <c:v>454.0</c:v>
                </c:pt>
                <c:pt idx="104">
                  <c:v>471.0</c:v>
                </c:pt>
                <c:pt idx="105">
                  <c:v>473.0</c:v>
                </c:pt>
                <c:pt idx="106">
                  <c:v>453.0</c:v>
                </c:pt>
                <c:pt idx="107">
                  <c:v>429.0</c:v>
                </c:pt>
                <c:pt idx="108">
                  <c:v>404.0</c:v>
                </c:pt>
                <c:pt idx="109">
                  <c:v>379.0</c:v>
                </c:pt>
                <c:pt idx="110">
                  <c:v>361.0</c:v>
                </c:pt>
                <c:pt idx="111">
                  <c:v>336.0</c:v>
                </c:pt>
                <c:pt idx="112">
                  <c:v>317.0</c:v>
                </c:pt>
                <c:pt idx="113">
                  <c:v>300.0</c:v>
                </c:pt>
                <c:pt idx="114">
                  <c:v>275.0</c:v>
                </c:pt>
                <c:pt idx="115">
                  <c:v>253.0</c:v>
                </c:pt>
                <c:pt idx="116">
                  <c:v>228.0</c:v>
                </c:pt>
                <c:pt idx="117">
                  <c:v>205.0</c:v>
                </c:pt>
                <c:pt idx="118">
                  <c:v>180.0</c:v>
                </c:pt>
                <c:pt idx="119">
                  <c:v>162.0</c:v>
                </c:pt>
                <c:pt idx="120">
                  <c:v>138.0</c:v>
                </c:pt>
                <c:pt idx="121">
                  <c:v>121.0</c:v>
                </c:pt>
                <c:pt idx="122">
                  <c:v>104.0</c:v>
                </c:pt>
                <c:pt idx="123">
                  <c:v>86.0</c:v>
                </c:pt>
                <c:pt idx="124">
                  <c:v>65.0</c:v>
                </c:pt>
                <c:pt idx="125">
                  <c:v>40.0</c:v>
                </c:pt>
                <c:pt idx="126">
                  <c:v>22.0</c:v>
                </c:pt>
                <c:pt idx="127">
                  <c:v>25.0</c:v>
                </c:pt>
                <c:pt idx="128">
                  <c:v>23.0</c:v>
                </c:pt>
                <c:pt idx="129">
                  <c:v>26.0</c:v>
                </c:pt>
                <c:pt idx="130">
                  <c:v>28.0</c:v>
                </c:pt>
                <c:pt idx="131">
                  <c:v>26.0</c:v>
                </c:pt>
                <c:pt idx="132">
                  <c:v>22.0</c:v>
                </c:pt>
                <c:pt idx="133">
                  <c:v>30.0</c:v>
                </c:pt>
                <c:pt idx="134">
                  <c:v>25.0</c:v>
                </c:pt>
                <c:pt idx="135">
                  <c:v>21.0</c:v>
                </c:pt>
                <c:pt idx="136">
                  <c:v>23.0</c:v>
                </c:pt>
                <c:pt idx="137">
                  <c:v>23.0</c:v>
                </c:pt>
                <c:pt idx="138">
                  <c:v>24.0</c:v>
                </c:pt>
                <c:pt idx="139">
                  <c:v>25.0</c:v>
                </c:pt>
                <c:pt idx="140">
                  <c:v>21.0</c:v>
                </c:pt>
                <c:pt idx="141">
                  <c:v>26.0</c:v>
                </c:pt>
                <c:pt idx="142">
                  <c:v>24.0</c:v>
                </c:pt>
                <c:pt idx="143">
                  <c:v>29.0</c:v>
                </c:pt>
                <c:pt idx="144">
                  <c:v>27.0</c:v>
                </c:pt>
                <c:pt idx="145">
                  <c:v>29.0</c:v>
                </c:pt>
                <c:pt idx="146">
                  <c:v>28.0</c:v>
                </c:pt>
                <c:pt idx="147">
                  <c:v>29.0</c:v>
                </c:pt>
                <c:pt idx="148">
                  <c:v>23.0</c:v>
                </c:pt>
                <c:pt idx="149">
                  <c:v>30.0</c:v>
                </c:pt>
                <c:pt idx="150">
                  <c:v>23.0</c:v>
                </c:pt>
                <c:pt idx="151">
                  <c:v>29.0</c:v>
                </c:pt>
                <c:pt idx="152">
                  <c:v>25.0</c:v>
                </c:pt>
                <c:pt idx="153">
                  <c:v>28.0</c:v>
                </c:pt>
                <c:pt idx="154">
                  <c:v>26.0</c:v>
                </c:pt>
                <c:pt idx="155">
                  <c:v>21.0</c:v>
                </c:pt>
                <c:pt idx="156">
                  <c:v>27.0</c:v>
                </c:pt>
                <c:pt idx="157">
                  <c:v>25.0</c:v>
                </c:pt>
                <c:pt idx="158">
                  <c:v>27.0</c:v>
                </c:pt>
                <c:pt idx="159">
                  <c:v>22.0</c:v>
                </c:pt>
                <c:pt idx="160">
                  <c:v>30.0</c:v>
                </c:pt>
                <c:pt idx="161">
                  <c:v>28.0</c:v>
                </c:pt>
                <c:pt idx="162">
                  <c:v>30.0</c:v>
                </c:pt>
                <c:pt idx="163">
                  <c:v>21.0</c:v>
                </c:pt>
                <c:pt idx="164">
                  <c:v>30.0</c:v>
                </c:pt>
                <c:pt idx="165">
                  <c:v>24.0</c:v>
                </c:pt>
                <c:pt idx="166">
                  <c:v>29.0</c:v>
                </c:pt>
                <c:pt idx="167">
                  <c:v>29.0</c:v>
                </c:pt>
                <c:pt idx="168">
                  <c:v>30.0</c:v>
                </c:pt>
                <c:pt idx="169">
                  <c:v>24.0</c:v>
                </c:pt>
                <c:pt idx="170">
                  <c:v>27.0</c:v>
                </c:pt>
                <c:pt idx="171">
                  <c:v>20.0</c:v>
                </c:pt>
                <c:pt idx="172">
                  <c:v>26.0</c:v>
                </c:pt>
                <c:pt idx="173">
                  <c:v>21.0</c:v>
                </c:pt>
                <c:pt idx="174">
                  <c:v>22.0</c:v>
                </c:pt>
                <c:pt idx="175">
                  <c:v>25.0</c:v>
                </c:pt>
                <c:pt idx="176">
                  <c:v>24.0</c:v>
                </c:pt>
                <c:pt idx="177">
                  <c:v>21.0</c:v>
                </c:pt>
                <c:pt idx="178">
                  <c:v>25.0</c:v>
                </c:pt>
                <c:pt idx="179">
                  <c:v>22.0</c:v>
                </c:pt>
                <c:pt idx="180">
                  <c:v>27.0</c:v>
                </c:pt>
                <c:pt idx="181">
                  <c:v>20.0</c:v>
                </c:pt>
                <c:pt idx="182">
                  <c:v>30.0</c:v>
                </c:pt>
                <c:pt idx="183">
                  <c:v>28.0</c:v>
                </c:pt>
                <c:pt idx="184">
                  <c:v>27.0</c:v>
                </c:pt>
                <c:pt idx="185">
                  <c:v>22.0</c:v>
                </c:pt>
                <c:pt idx="186">
                  <c:v>22.0</c:v>
                </c:pt>
                <c:pt idx="187">
                  <c:v>26.0</c:v>
                </c:pt>
                <c:pt idx="188">
                  <c:v>26.0</c:v>
                </c:pt>
                <c:pt idx="189">
                  <c:v>25.0</c:v>
                </c:pt>
                <c:pt idx="190">
                  <c:v>26.0</c:v>
                </c:pt>
                <c:pt idx="191">
                  <c:v>23.0</c:v>
                </c:pt>
                <c:pt idx="192">
                  <c:v>24.0</c:v>
                </c:pt>
                <c:pt idx="193">
                  <c:v>26.0</c:v>
                </c:pt>
                <c:pt idx="194">
                  <c:v>27.0</c:v>
                </c:pt>
                <c:pt idx="195">
                  <c:v>20.0</c:v>
                </c:pt>
                <c:pt idx="196">
                  <c:v>29.0</c:v>
                </c:pt>
                <c:pt idx="197">
                  <c:v>21.0</c:v>
                </c:pt>
                <c:pt idx="198">
                  <c:v>28.0</c:v>
                </c:pt>
                <c:pt idx="199">
                  <c:v>28.0</c:v>
                </c:pt>
                <c:pt idx="200">
                  <c:v>29.0</c:v>
                </c:pt>
                <c:pt idx="201">
                  <c:v>26.0</c:v>
                </c:pt>
                <c:pt idx="202">
                  <c:v>27.0</c:v>
                </c:pt>
                <c:pt idx="203">
                  <c:v>23.0</c:v>
                </c:pt>
                <c:pt idx="204">
                  <c:v>27.0</c:v>
                </c:pt>
                <c:pt idx="205">
                  <c:v>26.0</c:v>
                </c:pt>
                <c:pt idx="206">
                  <c:v>21.0</c:v>
                </c:pt>
                <c:pt idx="207">
                  <c:v>23.0</c:v>
                </c:pt>
                <c:pt idx="208">
                  <c:v>26.0</c:v>
                </c:pt>
                <c:pt idx="209">
                  <c:v>25.0</c:v>
                </c:pt>
                <c:pt idx="210">
                  <c:v>29.0</c:v>
                </c:pt>
                <c:pt idx="211">
                  <c:v>30.0</c:v>
                </c:pt>
                <c:pt idx="212">
                  <c:v>26.0</c:v>
                </c:pt>
                <c:pt idx="213">
                  <c:v>21.0</c:v>
                </c:pt>
                <c:pt idx="214">
                  <c:v>25.0</c:v>
                </c:pt>
                <c:pt idx="215">
                  <c:v>24.0</c:v>
                </c:pt>
                <c:pt idx="216">
                  <c:v>22.0</c:v>
                </c:pt>
                <c:pt idx="217">
                  <c:v>30.0</c:v>
                </c:pt>
                <c:pt idx="218">
                  <c:v>29.0</c:v>
                </c:pt>
                <c:pt idx="219">
                  <c:v>22.0</c:v>
                </c:pt>
                <c:pt idx="220">
                  <c:v>20.0</c:v>
                </c:pt>
                <c:pt idx="221">
                  <c:v>28.0</c:v>
                </c:pt>
                <c:pt idx="222">
                  <c:v>21.0</c:v>
                </c:pt>
                <c:pt idx="223">
                  <c:v>21.0</c:v>
                </c:pt>
                <c:pt idx="224">
                  <c:v>29.0</c:v>
                </c:pt>
                <c:pt idx="225">
                  <c:v>25.0</c:v>
                </c:pt>
                <c:pt idx="226">
                  <c:v>27.0</c:v>
                </c:pt>
                <c:pt idx="227">
                  <c:v>24.0</c:v>
                </c:pt>
                <c:pt idx="228">
                  <c:v>27.0</c:v>
                </c:pt>
                <c:pt idx="229">
                  <c:v>20.0</c:v>
                </c:pt>
                <c:pt idx="230">
                  <c:v>22.0</c:v>
                </c:pt>
                <c:pt idx="231">
                  <c:v>21.0</c:v>
                </c:pt>
                <c:pt idx="232">
                  <c:v>30.0</c:v>
                </c:pt>
                <c:pt idx="233">
                  <c:v>25.0</c:v>
                </c:pt>
                <c:pt idx="234">
                  <c:v>21.0</c:v>
                </c:pt>
                <c:pt idx="235">
                  <c:v>24.0</c:v>
                </c:pt>
                <c:pt idx="236">
                  <c:v>27.0</c:v>
                </c:pt>
                <c:pt idx="237">
                  <c:v>20.0</c:v>
                </c:pt>
                <c:pt idx="238">
                  <c:v>29.0</c:v>
                </c:pt>
                <c:pt idx="239">
                  <c:v>25.0</c:v>
                </c:pt>
                <c:pt idx="240">
                  <c:v>29.0</c:v>
                </c:pt>
                <c:pt idx="241">
                  <c:v>20.0</c:v>
                </c:pt>
                <c:pt idx="242">
                  <c:v>20.0</c:v>
                </c:pt>
                <c:pt idx="243">
                  <c:v>20.0</c:v>
                </c:pt>
                <c:pt idx="244">
                  <c:v>21.0</c:v>
                </c:pt>
                <c:pt idx="245">
                  <c:v>20.0</c:v>
                </c:pt>
                <c:pt idx="246">
                  <c:v>26.0</c:v>
                </c:pt>
                <c:pt idx="247">
                  <c:v>23.0</c:v>
                </c:pt>
                <c:pt idx="248">
                  <c:v>28.0</c:v>
                </c:pt>
                <c:pt idx="249">
                  <c:v>24.0</c:v>
                </c:pt>
                <c:pt idx="250">
                  <c:v>28.0</c:v>
                </c:pt>
                <c:pt idx="251">
                  <c:v>22.0</c:v>
                </c:pt>
                <c:pt idx="252">
                  <c:v>25.0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99103344"/>
        <c:axId val="1458205232"/>
      </c:barChart>
      <c:catAx>
        <c:axId val="1499103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日数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58205232"/>
        <c:crosses val="autoZero"/>
        <c:auto val="1"/>
        <c:lblAlgn val="ctr"/>
        <c:lblOffset val="100"/>
        <c:tickLblSkip val="63"/>
        <c:noMultiLvlLbl val="0"/>
      </c:catAx>
      <c:valAx>
        <c:axId val="145820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バグ数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99103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完了したタスクの推移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6"/>
                </a:solidFill>
                <a:prstDash val="solid"/>
              </a:ln>
              <a:effectLst/>
            </c:spPr>
            <c:trendlineType val="movingAvg"/>
            <c:period val="63"/>
            <c:dispRSqr val="0"/>
            <c:dispEq val="0"/>
          </c:trendline>
          <c:cat>
            <c:numRef>
              <c:f>'パフォーマンス改善-WF to Kanban'!$A$4:$A$256</c:f>
              <c:numCache>
                <c:formatCode>General</c:formatCode>
                <c:ptCount val="253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</c:numCache>
            </c:numRef>
          </c:cat>
          <c:val>
            <c:numRef>
              <c:f>'パフォーマンス改善-WF to Kanban'!$B$4:$B$256</c:f>
              <c:numCache>
                <c:formatCode>General</c:formatCode>
                <c:ptCount val="25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33.0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28.0</c:v>
                </c:pt>
                <c:pt idx="127">
                  <c:v>0.0</c:v>
                </c:pt>
                <c:pt idx="128">
                  <c:v>1.0</c:v>
                </c:pt>
                <c:pt idx="129">
                  <c:v>0.0</c:v>
                </c:pt>
                <c:pt idx="130">
                  <c:v>1.0</c:v>
                </c:pt>
                <c:pt idx="131">
                  <c:v>1.0</c:v>
                </c:pt>
                <c:pt idx="132">
                  <c:v>1.0</c:v>
                </c:pt>
                <c:pt idx="133">
                  <c:v>1.0</c:v>
                </c:pt>
                <c:pt idx="134">
                  <c:v>0.0</c:v>
                </c:pt>
                <c:pt idx="135">
                  <c:v>2.0</c:v>
                </c:pt>
                <c:pt idx="136">
                  <c:v>1.0</c:v>
                </c:pt>
                <c:pt idx="137">
                  <c:v>0.0</c:v>
                </c:pt>
                <c:pt idx="138">
                  <c:v>1.0</c:v>
                </c:pt>
                <c:pt idx="139">
                  <c:v>1.0</c:v>
                </c:pt>
                <c:pt idx="140">
                  <c:v>1.0</c:v>
                </c:pt>
                <c:pt idx="141">
                  <c:v>1.0</c:v>
                </c:pt>
                <c:pt idx="142">
                  <c:v>0.0</c:v>
                </c:pt>
                <c:pt idx="143">
                  <c:v>1.0</c:v>
                </c:pt>
                <c:pt idx="144">
                  <c:v>0.0</c:v>
                </c:pt>
                <c:pt idx="145">
                  <c:v>1.0</c:v>
                </c:pt>
                <c:pt idx="146">
                  <c:v>1.0</c:v>
                </c:pt>
                <c:pt idx="147">
                  <c:v>0.0</c:v>
                </c:pt>
                <c:pt idx="148">
                  <c:v>1.0</c:v>
                </c:pt>
                <c:pt idx="149">
                  <c:v>1.0</c:v>
                </c:pt>
                <c:pt idx="150">
                  <c:v>0.0</c:v>
                </c:pt>
                <c:pt idx="151">
                  <c:v>1.0</c:v>
                </c:pt>
                <c:pt idx="152">
                  <c:v>1.0</c:v>
                </c:pt>
                <c:pt idx="153">
                  <c:v>2.0</c:v>
                </c:pt>
                <c:pt idx="154">
                  <c:v>0.0</c:v>
                </c:pt>
                <c:pt idx="155">
                  <c:v>1.0</c:v>
                </c:pt>
                <c:pt idx="156">
                  <c:v>1.0</c:v>
                </c:pt>
                <c:pt idx="157">
                  <c:v>1.0</c:v>
                </c:pt>
                <c:pt idx="158">
                  <c:v>0.0</c:v>
                </c:pt>
                <c:pt idx="159">
                  <c:v>0.0</c:v>
                </c:pt>
                <c:pt idx="160">
                  <c:v>1.0</c:v>
                </c:pt>
                <c:pt idx="161">
                  <c:v>1.0</c:v>
                </c:pt>
                <c:pt idx="162">
                  <c:v>1.0</c:v>
                </c:pt>
                <c:pt idx="163">
                  <c:v>1.0</c:v>
                </c:pt>
                <c:pt idx="164">
                  <c:v>2.0</c:v>
                </c:pt>
                <c:pt idx="165">
                  <c:v>1.0</c:v>
                </c:pt>
                <c:pt idx="166">
                  <c:v>0.0</c:v>
                </c:pt>
                <c:pt idx="167">
                  <c:v>1.0</c:v>
                </c:pt>
                <c:pt idx="168">
                  <c:v>1.0</c:v>
                </c:pt>
                <c:pt idx="169">
                  <c:v>1.0</c:v>
                </c:pt>
                <c:pt idx="170">
                  <c:v>1.0</c:v>
                </c:pt>
                <c:pt idx="171">
                  <c:v>0.0</c:v>
                </c:pt>
                <c:pt idx="172">
                  <c:v>0.0</c:v>
                </c:pt>
                <c:pt idx="173">
                  <c:v>1.0</c:v>
                </c:pt>
                <c:pt idx="174">
                  <c:v>1.0</c:v>
                </c:pt>
                <c:pt idx="175">
                  <c:v>0.0</c:v>
                </c:pt>
                <c:pt idx="176">
                  <c:v>1.0</c:v>
                </c:pt>
                <c:pt idx="177">
                  <c:v>0.0</c:v>
                </c:pt>
                <c:pt idx="178">
                  <c:v>0.0</c:v>
                </c:pt>
                <c:pt idx="179">
                  <c:v>1.0</c:v>
                </c:pt>
                <c:pt idx="180">
                  <c:v>1.0</c:v>
                </c:pt>
                <c:pt idx="181">
                  <c:v>1.0</c:v>
                </c:pt>
                <c:pt idx="182">
                  <c:v>0.0</c:v>
                </c:pt>
                <c:pt idx="183">
                  <c:v>1.0</c:v>
                </c:pt>
                <c:pt idx="184">
                  <c:v>2.0</c:v>
                </c:pt>
                <c:pt idx="185">
                  <c:v>1.0</c:v>
                </c:pt>
                <c:pt idx="186">
                  <c:v>1.0</c:v>
                </c:pt>
                <c:pt idx="187">
                  <c:v>0.0</c:v>
                </c:pt>
                <c:pt idx="188">
                  <c:v>1.0</c:v>
                </c:pt>
                <c:pt idx="189">
                  <c:v>1.0</c:v>
                </c:pt>
                <c:pt idx="190">
                  <c:v>1.0</c:v>
                </c:pt>
                <c:pt idx="191">
                  <c:v>0.0</c:v>
                </c:pt>
                <c:pt idx="192">
                  <c:v>2.0</c:v>
                </c:pt>
                <c:pt idx="193">
                  <c:v>1.0</c:v>
                </c:pt>
                <c:pt idx="194">
                  <c:v>0.0</c:v>
                </c:pt>
                <c:pt idx="195">
                  <c:v>1.0</c:v>
                </c:pt>
                <c:pt idx="196">
                  <c:v>1.0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1.0</c:v>
                </c:pt>
                <c:pt idx="201">
                  <c:v>0.0</c:v>
                </c:pt>
                <c:pt idx="202">
                  <c:v>0.0</c:v>
                </c:pt>
                <c:pt idx="203">
                  <c:v>1.0</c:v>
                </c:pt>
                <c:pt idx="204">
                  <c:v>1.0</c:v>
                </c:pt>
                <c:pt idx="205">
                  <c:v>1.0</c:v>
                </c:pt>
                <c:pt idx="206">
                  <c:v>1.0</c:v>
                </c:pt>
                <c:pt idx="207">
                  <c:v>1.0</c:v>
                </c:pt>
                <c:pt idx="208">
                  <c:v>0.0</c:v>
                </c:pt>
                <c:pt idx="209">
                  <c:v>0.0</c:v>
                </c:pt>
                <c:pt idx="210">
                  <c:v>1.0</c:v>
                </c:pt>
                <c:pt idx="211">
                  <c:v>1.0</c:v>
                </c:pt>
                <c:pt idx="212">
                  <c:v>1.0</c:v>
                </c:pt>
                <c:pt idx="213">
                  <c:v>1.0</c:v>
                </c:pt>
                <c:pt idx="214">
                  <c:v>1.0</c:v>
                </c:pt>
                <c:pt idx="215">
                  <c:v>1.0</c:v>
                </c:pt>
                <c:pt idx="216">
                  <c:v>1.0</c:v>
                </c:pt>
                <c:pt idx="217">
                  <c:v>0.0</c:v>
                </c:pt>
                <c:pt idx="218">
                  <c:v>1.0</c:v>
                </c:pt>
                <c:pt idx="219">
                  <c:v>1.0</c:v>
                </c:pt>
                <c:pt idx="220">
                  <c:v>0.0</c:v>
                </c:pt>
                <c:pt idx="221">
                  <c:v>1.0</c:v>
                </c:pt>
                <c:pt idx="222">
                  <c:v>1.0</c:v>
                </c:pt>
                <c:pt idx="223">
                  <c:v>1.0</c:v>
                </c:pt>
                <c:pt idx="224">
                  <c:v>1.0</c:v>
                </c:pt>
                <c:pt idx="225">
                  <c:v>0.0</c:v>
                </c:pt>
                <c:pt idx="226">
                  <c:v>0.0</c:v>
                </c:pt>
                <c:pt idx="227">
                  <c:v>1.0</c:v>
                </c:pt>
                <c:pt idx="228">
                  <c:v>1.0</c:v>
                </c:pt>
                <c:pt idx="229">
                  <c:v>1.0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1.0</c:v>
                </c:pt>
                <c:pt idx="234">
                  <c:v>1.0</c:v>
                </c:pt>
                <c:pt idx="235">
                  <c:v>1.0</c:v>
                </c:pt>
                <c:pt idx="236">
                  <c:v>2.0</c:v>
                </c:pt>
                <c:pt idx="237">
                  <c:v>1.0</c:v>
                </c:pt>
                <c:pt idx="238">
                  <c:v>1.0</c:v>
                </c:pt>
                <c:pt idx="239">
                  <c:v>1.0</c:v>
                </c:pt>
                <c:pt idx="240">
                  <c:v>1.0</c:v>
                </c:pt>
                <c:pt idx="241">
                  <c:v>0.0</c:v>
                </c:pt>
                <c:pt idx="242">
                  <c:v>1.0</c:v>
                </c:pt>
                <c:pt idx="243">
                  <c:v>1.0</c:v>
                </c:pt>
                <c:pt idx="244">
                  <c:v>1.0</c:v>
                </c:pt>
                <c:pt idx="245">
                  <c:v>2.0</c:v>
                </c:pt>
                <c:pt idx="246">
                  <c:v>1.0</c:v>
                </c:pt>
                <c:pt idx="247">
                  <c:v>0.0</c:v>
                </c:pt>
                <c:pt idx="248">
                  <c:v>1.0</c:v>
                </c:pt>
                <c:pt idx="249">
                  <c:v>1.0</c:v>
                </c:pt>
                <c:pt idx="250">
                  <c:v>1.0</c:v>
                </c:pt>
                <c:pt idx="251">
                  <c:v>1.0</c:v>
                </c:pt>
                <c:pt idx="252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97165920"/>
        <c:axId val="1497174048"/>
      </c:barChart>
      <c:catAx>
        <c:axId val="1497165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97174048"/>
        <c:crosses val="autoZero"/>
        <c:auto val="1"/>
        <c:lblAlgn val="ctr"/>
        <c:lblOffset val="100"/>
        <c:tickLblSkip val="63"/>
        <c:noMultiLvlLbl val="0"/>
      </c:catAx>
      <c:valAx>
        <c:axId val="1497174048"/>
        <c:scaling>
          <c:orientation val="minMax"/>
          <c:max val="3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タスク数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97165920"/>
        <c:crossesAt val="1.0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未解決のバグの推移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2"/>
                </a:solidFill>
                <a:prstDash val="solid"/>
              </a:ln>
              <a:effectLst/>
            </c:spPr>
            <c:trendlineType val="movingAvg"/>
            <c:period val="28"/>
            <c:dispRSqr val="0"/>
            <c:dispEq val="0"/>
          </c:trendline>
          <c:cat>
            <c:numRef>
              <c:f>'パフォーマンス改善-Scrum to Kanban'!$A$4:$A$116</c:f>
              <c:numCache>
                <c:formatCode>General</c:formatCode>
                <c:ptCount val="113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</c:numCache>
            </c:numRef>
          </c:cat>
          <c:val>
            <c:numRef>
              <c:f>'パフォーマンス改善-Scrum to Kanban'!$C$4:$C$116</c:f>
              <c:numCache>
                <c:formatCode>General</c:formatCode>
                <c:ptCount val="1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3.0</c:v>
                </c:pt>
                <c:pt idx="4">
                  <c:v>4.0</c:v>
                </c:pt>
                <c:pt idx="5">
                  <c:v>7.0</c:v>
                </c:pt>
                <c:pt idx="6">
                  <c:v>9.0</c:v>
                </c:pt>
                <c:pt idx="7">
                  <c:v>18.0</c:v>
                </c:pt>
                <c:pt idx="8">
                  <c:v>18.0</c:v>
                </c:pt>
                <c:pt idx="9">
                  <c:v>22.0</c:v>
                </c:pt>
                <c:pt idx="10">
                  <c:v>27.0</c:v>
                </c:pt>
                <c:pt idx="11">
                  <c:v>33.0</c:v>
                </c:pt>
                <c:pt idx="12">
                  <c:v>38.0</c:v>
                </c:pt>
                <c:pt idx="13">
                  <c:v>41.0</c:v>
                </c:pt>
                <c:pt idx="14">
                  <c:v>47.0</c:v>
                </c:pt>
                <c:pt idx="15">
                  <c:v>56.0</c:v>
                </c:pt>
                <c:pt idx="16">
                  <c:v>64.0</c:v>
                </c:pt>
                <c:pt idx="17">
                  <c:v>72.0</c:v>
                </c:pt>
                <c:pt idx="18">
                  <c:v>82.0</c:v>
                </c:pt>
                <c:pt idx="19">
                  <c:v>93.0</c:v>
                </c:pt>
                <c:pt idx="20">
                  <c:v>97.0</c:v>
                </c:pt>
                <c:pt idx="21">
                  <c:v>103.0</c:v>
                </c:pt>
                <c:pt idx="22">
                  <c:v>112.0</c:v>
                </c:pt>
                <c:pt idx="23">
                  <c:v>121.0</c:v>
                </c:pt>
                <c:pt idx="24">
                  <c:v>127.0</c:v>
                </c:pt>
                <c:pt idx="25">
                  <c:v>107.0</c:v>
                </c:pt>
                <c:pt idx="26">
                  <c:v>88.0</c:v>
                </c:pt>
                <c:pt idx="27">
                  <c:v>67.0</c:v>
                </c:pt>
                <c:pt idx="28">
                  <c:v>46.0</c:v>
                </c:pt>
                <c:pt idx="29">
                  <c:v>46.0</c:v>
                </c:pt>
                <c:pt idx="30">
                  <c:v>53.0</c:v>
                </c:pt>
                <c:pt idx="31">
                  <c:v>62.0</c:v>
                </c:pt>
                <c:pt idx="32">
                  <c:v>62.0</c:v>
                </c:pt>
                <c:pt idx="33">
                  <c:v>65.0</c:v>
                </c:pt>
                <c:pt idx="34">
                  <c:v>68.0</c:v>
                </c:pt>
                <c:pt idx="35">
                  <c:v>72.0</c:v>
                </c:pt>
                <c:pt idx="36">
                  <c:v>69.0</c:v>
                </c:pt>
                <c:pt idx="37">
                  <c:v>74.0</c:v>
                </c:pt>
                <c:pt idx="38">
                  <c:v>78.0</c:v>
                </c:pt>
                <c:pt idx="39">
                  <c:v>79.0</c:v>
                </c:pt>
                <c:pt idx="40">
                  <c:v>87.0</c:v>
                </c:pt>
                <c:pt idx="41">
                  <c:v>92.0</c:v>
                </c:pt>
                <c:pt idx="42">
                  <c:v>98.0</c:v>
                </c:pt>
                <c:pt idx="43">
                  <c:v>108.0</c:v>
                </c:pt>
                <c:pt idx="44">
                  <c:v>110.0</c:v>
                </c:pt>
                <c:pt idx="45">
                  <c:v>114.0</c:v>
                </c:pt>
                <c:pt idx="46">
                  <c:v>113.0</c:v>
                </c:pt>
                <c:pt idx="47">
                  <c:v>119.0</c:v>
                </c:pt>
                <c:pt idx="48">
                  <c:v>119.0</c:v>
                </c:pt>
                <c:pt idx="49">
                  <c:v>129.0</c:v>
                </c:pt>
                <c:pt idx="50">
                  <c:v>129.0</c:v>
                </c:pt>
                <c:pt idx="51">
                  <c:v>130.0</c:v>
                </c:pt>
                <c:pt idx="52">
                  <c:v>139.0</c:v>
                </c:pt>
                <c:pt idx="53">
                  <c:v>119.0</c:v>
                </c:pt>
                <c:pt idx="54">
                  <c:v>102.0</c:v>
                </c:pt>
                <c:pt idx="55">
                  <c:v>80.0</c:v>
                </c:pt>
                <c:pt idx="56">
                  <c:v>63.0</c:v>
                </c:pt>
                <c:pt idx="57">
                  <c:v>24.0</c:v>
                </c:pt>
                <c:pt idx="58">
                  <c:v>30.0</c:v>
                </c:pt>
                <c:pt idx="59">
                  <c:v>28.0</c:v>
                </c:pt>
                <c:pt idx="60">
                  <c:v>23.0</c:v>
                </c:pt>
                <c:pt idx="61">
                  <c:v>28.0</c:v>
                </c:pt>
                <c:pt idx="62">
                  <c:v>23.0</c:v>
                </c:pt>
                <c:pt idx="63">
                  <c:v>26.0</c:v>
                </c:pt>
                <c:pt idx="64">
                  <c:v>30.0</c:v>
                </c:pt>
                <c:pt idx="65">
                  <c:v>29.0</c:v>
                </c:pt>
                <c:pt idx="66">
                  <c:v>24.0</c:v>
                </c:pt>
                <c:pt idx="67">
                  <c:v>21.0</c:v>
                </c:pt>
                <c:pt idx="68">
                  <c:v>21.0</c:v>
                </c:pt>
                <c:pt idx="69">
                  <c:v>22.0</c:v>
                </c:pt>
                <c:pt idx="70">
                  <c:v>29.0</c:v>
                </c:pt>
                <c:pt idx="71">
                  <c:v>25.0</c:v>
                </c:pt>
                <c:pt idx="72">
                  <c:v>29.0</c:v>
                </c:pt>
                <c:pt idx="73">
                  <c:v>27.0</c:v>
                </c:pt>
                <c:pt idx="74">
                  <c:v>29.0</c:v>
                </c:pt>
                <c:pt idx="75">
                  <c:v>25.0</c:v>
                </c:pt>
                <c:pt idx="76">
                  <c:v>20.0</c:v>
                </c:pt>
                <c:pt idx="77">
                  <c:v>21.0</c:v>
                </c:pt>
                <c:pt idx="78">
                  <c:v>27.0</c:v>
                </c:pt>
                <c:pt idx="79">
                  <c:v>22.0</c:v>
                </c:pt>
                <c:pt idx="80">
                  <c:v>28.0</c:v>
                </c:pt>
                <c:pt idx="81">
                  <c:v>21.0</c:v>
                </c:pt>
                <c:pt idx="82">
                  <c:v>25.0</c:v>
                </c:pt>
                <c:pt idx="83">
                  <c:v>22.0</c:v>
                </c:pt>
                <c:pt idx="84">
                  <c:v>29.0</c:v>
                </c:pt>
                <c:pt idx="85">
                  <c:v>24.0</c:v>
                </c:pt>
                <c:pt idx="86">
                  <c:v>26.0</c:v>
                </c:pt>
                <c:pt idx="87">
                  <c:v>21.0</c:v>
                </c:pt>
                <c:pt idx="88">
                  <c:v>26.0</c:v>
                </c:pt>
                <c:pt idx="89">
                  <c:v>25.0</c:v>
                </c:pt>
                <c:pt idx="90">
                  <c:v>21.0</c:v>
                </c:pt>
                <c:pt idx="91">
                  <c:v>20.0</c:v>
                </c:pt>
                <c:pt idx="92">
                  <c:v>20.0</c:v>
                </c:pt>
                <c:pt idx="93">
                  <c:v>27.0</c:v>
                </c:pt>
                <c:pt idx="94">
                  <c:v>26.0</c:v>
                </c:pt>
                <c:pt idx="95">
                  <c:v>25.0</c:v>
                </c:pt>
                <c:pt idx="96">
                  <c:v>29.0</c:v>
                </c:pt>
                <c:pt idx="97">
                  <c:v>22.0</c:v>
                </c:pt>
                <c:pt idx="98">
                  <c:v>29.0</c:v>
                </c:pt>
                <c:pt idx="99">
                  <c:v>29.0</c:v>
                </c:pt>
                <c:pt idx="100">
                  <c:v>27.0</c:v>
                </c:pt>
                <c:pt idx="101">
                  <c:v>25.0</c:v>
                </c:pt>
                <c:pt idx="102">
                  <c:v>21.0</c:v>
                </c:pt>
                <c:pt idx="103">
                  <c:v>23.0</c:v>
                </c:pt>
                <c:pt idx="104">
                  <c:v>29.0</c:v>
                </c:pt>
                <c:pt idx="105">
                  <c:v>22.0</c:v>
                </c:pt>
                <c:pt idx="106">
                  <c:v>28.0</c:v>
                </c:pt>
                <c:pt idx="107">
                  <c:v>23.0</c:v>
                </c:pt>
                <c:pt idx="108">
                  <c:v>21.0</c:v>
                </c:pt>
                <c:pt idx="109">
                  <c:v>30.0</c:v>
                </c:pt>
                <c:pt idx="110">
                  <c:v>25.0</c:v>
                </c:pt>
                <c:pt idx="111">
                  <c:v>24.0</c:v>
                </c:pt>
                <c:pt idx="112">
                  <c:v>23.0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57350416"/>
        <c:axId val="1457358816"/>
      </c:barChart>
      <c:catAx>
        <c:axId val="1457350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日数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57358816"/>
        <c:crosses val="autoZero"/>
        <c:auto val="1"/>
        <c:lblAlgn val="ctr"/>
        <c:lblOffset val="100"/>
        <c:tickLblSkip val="28"/>
        <c:noMultiLvlLbl val="0"/>
      </c:catAx>
      <c:valAx>
        <c:axId val="145735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バグ数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57350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完了したタスクの推移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6"/>
                </a:solidFill>
                <a:prstDash val="solid"/>
              </a:ln>
              <a:effectLst/>
            </c:spPr>
            <c:trendlineType val="movingAvg"/>
            <c:period val="28"/>
            <c:dispRSqr val="0"/>
            <c:dispEq val="0"/>
          </c:trendline>
          <c:cat>
            <c:numRef>
              <c:f>'パフォーマンス改善-Scrum to Kanban'!$A$4:$A$116</c:f>
              <c:numCache>
                <c:formatCode>General</c:formatCode>
                <c:ptCount val="113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</c:numCache>
            </c:numRef>
          </c:cat>
          <c:val>
            <c:numRef>
              <c:f>'パフォーマンス改善-Scrum to Kanban'!$B$4:$B$116</c:f>
              <c:numCache>
                <c:formatCode>General</c:formatCode>
                <c:ptCount val="1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17.0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16.0</c:v>
                </c:pt>
                <c:pt idx="57">
                  <c:v>1.0</c:v>
                </c:pt>
                <c:pt idx="58">
                  <c:v>2.0</c:v>
                </c:pt>
                <c:pt idx="59">
                  <c:v>1.0</c:v>
                </c:pt>
                <c:pt idx="60">
                  <c:v>1.0</c:v>
                </c:pt>
                <c:pt idx="61">
                  <c:v>0.0</c:v>
                </c:pt>
                <c:pt idx="62">
                  <c:v>1.0</c:v>
                </c:pt>
                <c:pt idx="63">
                  <c:v>1.0</c:v>
                </c:pt>
                <c:pt idx="64">
                  <c:v>1.0</c:v>
                </c:pt>
                <c:pt idx="65">
                  <c:v>0.0</c:v>
                </c:pt>
                <c:pt idx="66">
                  <c:v>2.0</c:v>
                </c:pt>
                <c:pt idx="67">
                  <c:v>1.0</c:v>
                </c:pt>
                <c:pt idx="68">
                  <c:v>0.0</c:v>
                </c:pt>
                <c:pt idx="69">
                  <c:v>1.0</c:v>
                </c:pt>
                <c:pt idx="70">
                  <c:v>1.0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1.0</c:v>
                </c:pt>
                <c:pt idx="75">
                  <c:v>0.0</c:v>
                </c:pt>
                <c:pt idx="76">
                  <c:v>0.0</c:v>
                </c:pt>
                <c:pt idx="77">
                  <c:v>1.0</c:v>
                </c:pt>
                <c:pt idx="78">
                  <c:v>1.0</c:v>
                </c:pt>
                <c:pt idx="79">
                  <c:v>1.0</c:v>
                </c:pt>
                <c:pt idx="80">
                  <c:v>1.0</c:v>
                </c:pt>
                <c:pt idx="81">
                  <c:v>1.0</c:v>
                </c:pt>
                <c:pt idx="82">
                  <c:v>0.0</c:v>
                </c:pt>
                <c:pt idx="83">
                  <c:v>0.0</c:v>
                </c:pt>
                <c:pt idx="84">
                  <c:v>1.0</c:v>
                </c:pt>
                <c:pt idx="85">
                  <c:v>1.0</c:v>
                </c:pt>
                <c:pt idx="86">
                  <c:v>1.0</c:v>
                </c:pt>
                <c:pt idx="87">
                  <c:v>1.0</c:v>
                </c:pt>
                <c:pt idx="88">
                  <c:v>1.0</c:v>
                </c:pt>
                <c:pt idx="89">
                  <c:v>1.0</c:v>
                </c:pt>
                <c:pt idx="90">
                  <c:v>1.0</c:v>
                </c:pt>
                <c:pt idx="91">
                  <c:v>0.0</c:v>
                </c:pt>
                <c:pt idx="92">
                  <c:v>1.0</c:v>
                </c:pt>
                <c:pt idx="93">
                  <c:v>1.0</c:v>
                </c:pt>
                <c:pt idx="94">
                  <c:v>0.0</c:v>
                </c:pt>
                <c:pt idx="95">
                  <c:v>1.0</c:v>
                </c:pt>
                <c:pt idx="96">
                  <c:v>1.0</c:v>
                </c:pt>
                <c:pt idx="97">
                  <c:v>1.0</c:v>
                </c:pt>
                <c:pt idx="98">
                  <c:v>1.0</c:v>
                </c:pt>
                <c:pt idx="99">
                  <c:v>0.0</c:v>
                </c:pt>
                <c:pt idx="100">
                  <c:v>0.0</c:v>
                </c:pt>
                <c:pt idx="101">
                  <c:v>1.0</c:v>
                </c:pt>
                <c:pt idx="102">
                  <c:v>1.0</c:v>
                </c:pt>
                <c:pt idx="103">
                  <c:v>1.0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1.0</c:v>
                </c:pt>
                <c:pt idx="108">
                  <c:v>1.0</c:v>
                </c:pt>
                <c:pt idx="109">
                  <c:v>1.0</c:v>
                </c:pt>
                <c:pt idx="110">
                  <c:v>2.0</c:v>
                </c:pt>
                <c:pt idx="111">
                  <c:v>1.0</c:v>
                </c:pt>
                <c:pt idx="112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99265232"/>
        <c:axId val="1499273472"/>
      </c:barChart>
      <c:catAx>
        <c:axId val="1499265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日数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99273472"/>
        <c:crosses val="autoZero"/>
        <c:auto val="1"/>
        <c:lblAlgn val="ctr"/>
        <c:lblOffset val="100"/>
        <c:tickLblSkip val="28"/>
        <c:noMultiLvlLbl val="0"/>
      </c:catAx>
      <c:valAx>
        <c:axId val="1499273472"/>
        <c:scaling>
          <c:orientation val="minMax"/>
          <c:max val="3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タスク数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99265232"/>
        <c:crossesAt val="1.0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346075</xdr:colOff>
      <xdr:row>19</xdr:row>
      <xdr:rowOff>177800</xdr:rowOff>
    </xdr:from>
    <xdr:to>
      <xdr:col>14</xdr:col>
      <xdr:colOff>536575</xdr:colOff>
      <xdr:row>34</xdr:row>
      <xdr:rowOff>22225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352425</xdr:colOff>
      <xdr:row>4</xdr:row>
      <xdr:rowOff>146050</xdr:rowOff>
    </xdr:from>
    <xdr:to>
      <xdr:col>14</xdr:col>
      <xdr:colOff>542925</xdr:colOff>
      <xdr:row>18</xdr:row>
      <xdr:rowOff>174625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476250</xdr:colOff>
      <xdr:row>7</xdr:row>
      <xdr:rowOff>57150</xdr:rowOff>
    </xdr:from>
    <xdr:ext cx="301621" cy="233205"/>
    <xdr:sp macro="" textlink="">
      <xdr:nvSpPr>
        <xdr:cNvPr id="4" name="TextBox 3"/>
        <xdr:cNvSpPr txBox="1"/>
      </xdr:nvSpPr>
      <xdr:spPr>
        <a:xfrm>
          <a:off x="5861050" y="1555750"/>
          <a:ext cx="30162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900"/>
            <a:t>33</a:t>
          </a:r>
        </a:p>
      </xdr:txBody>
    </xdr:sp>
    <xdr:clientData/>
  </xdr:oneCellAnchor>
  <xdr:oneCellAnchor>
    <xdr:from>
      <xdr:col>10</xdr:col>
      <xdr:colOff>3175</xdr:colOff>
      <xdr:row>7</xdr:row>
      <xdr:rowOff>57150</xdr:rowOff>
    </xdr:from>
    <xdr:ext cx="301621" cy="233205"/>
    <xdr:sp macro="" textlink="">
      <xdr:nvSpPr>
        <xdr:cNvPr id="5" name="TextBox 4"/>
        <xdr:cNvSpPr txBox="1"/>
      </xdr:nvSpPr>
      <xdr:spPr>
        <a:xfrm>
          <a:off x="7216775" y="1555750"/>
          <a:ext cx="30162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900"/>
            <a:t>28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346075</xdr:colOff>
      <xdr:row>19</xdr:row>
      <xdr:rowOff>177800</xdr:rowOff>
    </xdr:from>
    <xdr:to>
      <xdr:col>14</xdr:col>
      <xdr:colOff>536575</xdr:colOff>
      <xdr:row>34</xdr:row>
      <xdr:rowOff>22225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352425</xdr:colOff>
      <xdr:row>4</xdr:row>
      <xdr:rowOff>146050</xdr:rowOff>
    </xdr:from>
    <xdr:to>
      <xdr:col>14</xdr:col>
      <xdr:colOff>542925</xdr:colOff>
      <xdr:row>18</xdr:row>
      <xdr:rowOff>174625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476250</xdr:colOff>
      <xdr:row>7</xdr:row>
      <xdr:rowOff>57150</xdr:rowOff>
    </xdr:from>
    <xdr:ext cx="301621" cy="233205"/>
    <xdr:sp macro="" textlink="">
      <xdr:nvSpPr>
        <xdr:cNvPr id="4" name="TextBox 3"/>
        <xdr:cNvSpPr txBox="1"/>
      </xdr:nvSpPr>
      <xdr:spPr>
        <a:xfrm>
          <a:off x="5861050" y="1555750"/>
          <a:ext cx="30162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900"/>
            <a:t>17</a:t>
          </a:r>
        </a:p>
      </xdr:txBody>
    </xdr:sp>
    <xdr:clientData/>
  </xdr:oneCellAnchor>
  <xdr:oneCellAnchor>
    <xdr:from>
      <xdr:col>10</xdr:col>
      <xdr:colOff>3175</xdr:colOff>
      <xdr:row>7</xdr:row>
      <xdr:rowOff>57150</xdr:rowOff>
    </xdr:from>
    <xdr:ext cx="301621" cy="233205"/>
    <xdr:sp macro="" textlink="">
      <xdr:nvSpPr>
        <xdr:cNvPr id="5" name="TextBox 4"/>
        <xdr:cNvSpPr txBox="1"/>
      </xdr:nvSpPr>
      <xdr:spPr>
        <a:xfrm>
          <a:off x="7216775" y="1555750"/>
          <a:ext cx="30162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900"/>
            <a:t>16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85ab32963786f872/Documents/Agile%20Project%20Management%20with%20Kanban/Agile%20Project%20Manage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nban"/>
      <sheetName val="Scrum"/>
      <sheetName val="CFD"/>
      <sheetName val="Waterfall Metrics"/>
      <sheetName val="Scrum Metrics"/>
    </sheetNames>
    <sheetDataSet>
      <sheetData sheetId="0">
        <row r="2">
          <cell r="O2">
            <v>41813</v>
          </cell>
        </row>
      </sheetData>
      <sheetData sheetId="1"/>
      <sheetData sheetId="2"/>
      <sheetData sheetId="3"/>
      <sheetData sheetId="4">
        <row r="1">
          <cell r="C1" t="str">
            <v>Completed tasks</v>
          </cell>
        </row>
      </sheetData>
    </sheetDataSet>
  </externalBook>
</externalLink>
</file>

<file path=xl/tables/table1.xml><?xml version="1.0" encoding="utf-8"?>
<table xmlns="http://schemas.openxmlformats.org/spreadsheetml/2006/main" id="3" name="BasicEstimate" displayName="BasicEstimate" ref="A4:D5" totalsRowShown="0" headerRowDxfId="61" dataDxfId="60">
  <autoFilter ref="A4:D5"/>
  <tableColumns count="4">
    <tableColumn id="1" name="現在のタスクの見積もり (CTE)" dataDxfId="59"/>
    <tableColumn id="2" name="タスク追加率 (TAR)" dataDxfId="58"/>
    <tableColumn id="3" name="タスク達成率 (TCR)" dataDxfId="57"/>
    <tableColumn id="4" name="現在のタスクを完了するのにかかる日数_x000a_( CTE / (TCR – TAR) )" dataDxfId="56">
      <calculatedColumnFormula>BasicEstimate[[#This Row],[現在のタスクの見積もり (CTE)]]/(BasicEstimate[[#This Row],[タスク達成率 (TCR)]]-BasicEstimate[[#This Row],[タスク追加率 (TAR)]])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4" name="DetailedEstimate" displayName="DetailedEstimate" ref="A11:N12" totalsRowShown="0" headerRowDxfId="55" dataDxfId="54">
  <autoFilter ref="A11:N12"/>
  <tableColumns count="14">
    <tableColumn id="9" name="[開始] 日" dataDxfId="53"/>
    <tableColumn id="10" name="[開始] 見積もった未完了の作業項目の数（バックログやその他の作業項目。タスクに分解されていないもの）" dataDxfId="52"/>
    <tableColumn id="11" name="[開始] 実施中のタスクの数（ボード上にある未完了のタスク）" dataDxfId="51"/>
    <tableColumn id="8" name="[開始] 完了したタスクの数" dataDxfId="50"/>
    <tableColumn id="7" name="[終了] 日" dataDxfId="49"/>
    <tableColumn id="6" name="[終了] 見積もった未完了の作業項目の数（バックログやその他の作業項目。タスクに分解されていないもの）" dataDxfId="48"/>
    <tableColumn id="5" name="[終了] 実施中のタスクの数（ボード上にある未完了のタスク）" dataDxfId="47"/>
    <tableColumn id="12" name="[終了] 完了したタスクの数" dataDxfId="46"/>
    <tableColumn id="13" name="日数" dataDxfId="45">
      <calculatedColumnFormula>DetailedEstimate[[#This Row],['[終了'] 日]]-DetailedEstimate[[#This Row],['[開始'] 日]]</calculatedColumnFormula>
    </tableColumn>
    <tableColumn id="1" name="現在のタスクの見積もり (CTE)" dataDxfId="44">
      <calculatedColumnFormula>SUM(DetailedEstimate[[#This Row],['[終了'] 見積もった未完了の作業項目の数（バックログやその他の作業項目。タスクに分解されていないもの）]:['[終了'] 実施中のタスクの数（ボード上にある未完了のタスク）]])</calculatedColumnFormula>
    </tableColumn>
    <tableColumn id="2" name="タスク追加率(TAR)" dataDxfId="43">
      <calculatedColumnFormula>(SUM(DetailedEstimate[[#This Row],['[終了'] 見積もった未完了の作業項目の数（バックログやその他の作業項目。タスクに分解されていないもの）]:['[終了'] 完了したタスクの数]])-SUM(DetailedEstimate[[#This Row],['[開始'] 見積もった未完了の作業項目の数（バックログやその他の作業項目。タスクに分解されていないもの）]:['[開始'] 完了したタスクの数]]))/DetailedEstimate[[#This Row],[日数]]</calculatedColumnFormula>
    </tableColumn>
    <tableColumn id="3" name="タスク達成率 (TCR)" dataDxfId="42">
      <calculatedColumnFormula>(DetailedEstimate[[#This Row],['[終了'] 完了したタスクの数]]-DetailedEstimate[[#This Row],['[開始'] 完了したタスクの数]])/DetailedEstimate[[#This Row],[日数]]</calculatedColumnFormula>
    </tableColumn>
    <tableColumn id="4" name="現在のタスクを完了するのにかかる日数_x000a_( CTE / (TCR – TAR) )" dataDxfId="41">
      <calculatedColumnFormula>DetailedEstimate[[#This Row],[現在のタスクの見積もり (CTE)]]/(DetailedEstimate[[#This Row],[タスク達成率 (TCR)]]-DetailedEstimate[[#This Row],[タスク追加率(TAR)]])</calculatedColumnFormula>
    </tableColumn>
    <tableColumn id="14" name="完了日の予測" dataDxfId="40">
      <calculatedColumnFormula>DetailedEstimate[[#This Row],['[終了'] 日]]+DetailedEstimate[[#This Row],[現在のタスクを完了するのにかかる日数
( CTE / (TCR – TAR) )]]</calculatedColumnFormula>
    </tableColumn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9" name="TaskEstimate" displayName="TaskEstimate" ref="A18:H19" totalsRowShown="0" headerRowDxfId="39" dataDxfId="38">
  <autoFilter ref="A18:H19"/>
  <tableColumns count="8">
    <tableColumn id="1" name="現在のタスクの見積もり (CTE)" dataDxfId="37"/>
    <tableColumn id="2" name="タスク追加率 (TAR)" dataDxfId="36"/>
    <tableColumn id="3" name="タスク達成率 (TCR)" dataDxfId="35"/>
    <tableColumn id="4" name="現在のタスクを完了するのにかかる日数_x000a_( CTE / (TCR – TAR) )" dataDxfId="34">
      <calculatedColumnFormula>TaskEstimate[[#This Row],[現在のタスクの見積もり (CTE)]]/(TaskEstimate[[#This Row],[タスク達成率 (TCR)]]-TaskEstimate[[#This Row],[タスク追加率 (TAR)]])</calculatedColumnFormula>
    </tableColumn>
    <tableColumn id="5" name="開始予定日" dataDxfId="33"/>
    <tableColumn id="6" name="完了予定日" dataDxfId="32"/>
    <tableColumn id="7" name="日数" dataDxfId="31">
      <calculatedColumnFormula>TaskEstimate[[#This Row],[完了予定日]]-TaskEstimate[[#This Row],[開始予定日]]</calculatedColumnFormula>
    </tableColumn>
    <tableColumn id="8" name="見積もった日数 / 期待される日数" dataDxfId="30">
      <calculatedColumnFormula>TaskEstimate[現在のタスクを完了するのにかかる日数
( CTE / (TCR – TAR) )]/TaskEstimate[日数]</calculatedColumnFormula>
    </tableColumn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1" name="PendingWork" displayName="PendingWork" ref="A4:E5" totalsRowShown="0" headerRowDxfId="29" dataDxfId="28">
  <autoFilter ref="A4:E5"/>
  <tableColumns count="5">
    <tableColumn id="1" name="未完了の作業項目" dataDxfId="27"/>
    <tableColumn id="2" name="ひと月あたりの稼働日数" dataDxfId="26"/>
    <tableColumn id="5" name="開始予定日" dataDxfId="25"/>
    <tableColumn id="6" name="完了予定日" dataDxfId="24"/>
    <tableColumn id="7" name="月数" dataDxfId="23">
      <calculatedColumnFormula>(PendingWork[[#This Row],[完了予定日]]-PendingWork[[#This Row],[開始予定日]])/PendingWork[[#This Row],[ひと月あたりの稼働日数]]</calculatedColumnFormula>
    </tableColumn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8" name="Table29" displayName="Table29" ref="A3:C256" totalsRowShown="0" headerRowDxfId="22" dataDxfId="21">
  <autoFilter ref="A3:C256"/>
  <tableColumns count="3">
    <tableColumn id="1" name="経過日数" dataDxfId="20"/>
    <tableColumn id="2" name="完了したタスクの数" dataDxfId="19"/>
    <tableColumn id="3" name="未解決のバグの数" dataDxfId="18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2" name="Table2" displayName="Table2" ref="A3:C116" totalsRowShown="0" headerRowDxfId="17" dataDxfId="16">
  <autoFilter ref="A3:C116"/>
  <tableColumns count="3">
    <tableColumn id="1" name="経過日数" dataDxfId="15"/>
    <tableColumn id="2" name="完了したタスクの数" dataDxfId="14"/>
    <tableColumn id="3" name="未解決のバグの数" dataDxfId="13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5" name="Table5" displayName="Table5" ref="A3:C4" totalsRowShown="0" headerRowDxfId="12" dataDxfId="11" tableBorderDxfId="10">
  <autoFilter ref="A3:C4"/>
  <tableColumns count="3">
    <tableColumn id="1" name="タスク追加率 (TAR)" dataDxfId="9"/>
    <tableColumn id="2" name="タスク達成率 (TCR)" dataDxfId="8"/>
    <tableColumn id="3" name="開始日" dataDxfId="7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6" name="Table6" displayName="Table6" ref="A6:E16" totalsRowShown="0" headerRowDxfId="6" dataDxfId="5">
  <autoFilter ref="A6:E16"/>
  <tableColumns count="5">
    <tableColumn id="1" name="作業項目" dataDxfId="4"/>
    <tableColumn id="2" name="タスク数の見積もり (TE)" dataDxfId="3"/>
    <tableColumn id="5" name="現在のタスク数の見積もり_x000a_(CTE = TE の累積)" dataDxfId="2">
      <calculatedColumnFormula>SUM(B$7:Table6[[#This Row],[タスク数の見積もり (TE)]])</calculatedColumnFormula>
    </tableColumn>
    <tableColumn id="3" name="現在のタスクを完了するのにかかる日数_x000a_( CTE / (TCR – TAR) )" dataDxfId="1">
      <calculatedColumnFormula>Table6[[#This Row],[現在のタスク数の見積もり
(CTE = TE の累積)]]/(Table5[タスク達成率 (TCR)] - Table5[タスク追加率 (TAR)])</calculatedColumnFormula>
    </tableColumn>
    <tableColumn id="4" name="完了日の予測" dataDxfId="0">
      <calculatedColumnFormula>Table5[開始日]+Table6[[#This Row],[現在のタスクを完了するのにかかる日数
( CTE / (TCR – TAR) )]]</calculatedColumnFormula>
    </tableColumn>
  </tableColumns>
  <tableStyleInfo name="TableStyleMedium1" showFirstColumn="0" showLastColumn="0" showRowStripes="0" showColumnStripes="0"/>
</table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table" Target="../tables/table1.xml"/><Relationship Id="rId3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table" Target="../tables/table3.xml"/><Relationship Id="rId3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4" Type="http://schemas.openxmlformats.org/officeDocument/2006/relationships/comments" Target="../comments1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4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Relationship Id="rId2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12"/>
  <sheetViews>
    <sheetView tabSelected="1" workbookViewId="0">
      <selection activeCell="H12" sqref="H12"/>
    </sheetView>
  </sheetViews>
  <sheetFormatPr baseColWidth="12" defaultColWidth="8.83203125" defaultRowHeight="19" x14ac:dyDescent="0.35"/>
  <cols>
    <col min="1" max="1" width="56.6640625" style="2" bestFit="1" customWidth="1"/>
    <col min="2" max="2" width="9.6640625" style="2" bestFit="1" customWidth="1"/>
    <col min="3" max="3" width="13" style="2" customWidth="1"/>
    <col min="4" max="4" width="10.5" style="2" customWidth="1"/>
    <col min="5" max="16384" width="8.83203125" style="2"/>
  </cols>
  <sheetData>
    <row r="1" spans="1:5" ht="38" x14ac:dyDescent="0.65">
      <c r="A1" s="1" t="s">
        <v>0</v>
      </c>
      <c r="C1" s="39" t="s">
        <v>9</v>
      </c>
      <c r="D1" s="39"/>
      <c r="E1" s="39"/>
    </row>
    <row r="3" spans="1:5" x14ac:dyDescent="0.35">
      <c r="A3" s="3" t="s">
        <v>1</v>
      </c>
      <c r="B3" s="4" t="s">
        <v>2</v>
      </c>
      <c r="C3" s="4" t="s">
        <v>3</v>
      </c>
      <c r="D3" s="5" t="s">
        <v>4</v>
      </c>
    </row>
    <row r="4" spans="1:5" x14ac:dyDescent="0.35">
      <c r="A4" s="6" t="s">
        <v>5</v>
      </c>
      <c r="B4" s="7">
        <v>6</v>
      </c>
      <c r="C4" s="7">
        <v>2</v>
      </c>
      <c r="D4" s="8">
        <v>3</v>
      </c>
    </row>
    <row r="5" spans="1:5" x14ac:dyDescent="0.35">
      <c r="A5" s="6" t="s">
        <v>30</v>
      </c>
      <c r="B5" s="9" t="str">
        <f>IF(B4=MIN($B4:$D4),B4,"")</f>
        <v/>
      </c>
      <c r="C5" s="9">
        <f>IF(C4=MIN($B4:$D4),C4,"")</f>
        <v>2</v>
      </c>
      <c r="D5" s="10" t="str">
        <f>IF(D4=MIN($B4:$D4),D4,"")</f>
        <v/>
      </c>
    </row>
    <row r="6" spans="1:5" x14ac:dyDescent="0.35">
      <c r="A6" s="6" t="s">
        <v>32</v>
      </c>
      <c r="B6" s="11"/>
      <c r="C6" s="12">
        <v>3</v>
      </c>
      <c r="D6" s="13"/>
    </row>
    <row r="7" spans="1:5" x14ac:dyDescent="0.35">
      <c r="A7" s="6" t="s">
        <v>33</v>
      </c>
      <c r="B7" s="11" t="str">
        <f>IF(B5="","",B5*B6)</f>
        <v/>
      </c>
      <c r="C7" s="12">
        <f>IF(C5="","",C5*C6)</f>
        <v>6</v>
      </c>
      <c r="D7" s="13" t="str">
        <f>IF(D5="","",D5*D6)</f>
        <v/>
      </c>
    </row>
    <row r="8" spans="1:5" x14ac:dyDescent="0.35">
      <c r="A8" s="6" t="s">
        <v>34</v>
      </c>
      <c r="B8" s="14">
        <f>MIN($B7:$D7)/B4</f>
        <v>1</v>
      </c>
      <c r="C8" s="14">
        <f>MIN($B7:$D7)/C4</f>
        <v>3</v>
      </c>
      <c r="D8" s="15">
        <f>MIN($B7:$D7)/D4</f>
        <v>2</v>
      </c>
    </row>
    <row r="9" spans="1:5" x14ac:dyDescent="0.35">
      <c r="A9" s="16" t="s">
        <v>35</v>
      </c>
      <c r="B9" s="17">
        <f>ROUNDUP(B8*1.5,0)</f>
        <v>2</v>
      </c>
      <c r="C9" s="17">
        <f t="shared" ref="C9:D9" si="0">ROUNDUP(C8*1.5,0)</f>
        <v>5</v>
      </c>
      <c r="D9" s="18">
        <f t="shared" si="0"/>
        <v>3</v>
      </c>
    </row>
    <row r="11" spans="1:5" ht="109" customHeight="1" x14ac:dyDescent="0.35">
      <c r="A11" s="19" t="s">
        <v>7</v>
      </c>
    </row>
    <row r="12" spans="1:5" x14ac:dyDescent="0.35">
      <c r="A12" s="20"/>
    </row>
  </sheetData>
  <mergeCells count="1">
    <mergeCell ref="C1:E1"/>
  </mergeCells>
  <phoneticPr fontId="1"/>
  <conditionalFormatting sqref="B6:D6">
    <cfRule type="expression" dxfId="63" priority="1">
      <formula>AND(B5="",B6&lt;&gt;"")</formula>
    </cfRule>
    <cfRule type="expression" dxfId="62" priority="2">
      <formula>B5&lt;&gt;""</formula>
    </cfRule>
  </conditionalFormatting>
  <pageMargins left="0.7" right="0.7" top="0.75" bottom="0.75" header="0.3" footer="0.3"/>
  <pageSetup scale="98" fitToHeight="1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8"/>
  <sheetViews>
    <sheetView workbookViewId="0">
      <selection activeCell="C19" sqref="C19"/>
    </sheetView>
  </sheetViews>
  <sheetFormatPr baseColWidth="12" defaultColWidth="8.83203125" defaultRowHeight="19" x14ac:dyDescent="0.35"/>
  <cols>
    <col min="1" max="1" width="30.5" style="2" customWidth="1"/>
    <col min="2" max="4" width="41.83203125" style="2" customWidth="1"/>
    <col min="5" max="5" width="12.5" style="2" bestFit="1" customWidth="1"/>
    <col min="6" max="8" width="39" style="2" customWidth="1"/>
    <col min="9" max="9" width="11" style="2" customWidth="1"/>
    <col min="10" max="12" width="14.1640625" style="2" customWidth="1"/>
    <col min="13" max="13" width="40.5" style="2" customWidth="1"/>
    <col min="14" max="14" width="15.1640625" style="2" bestFit="1" customWidth="1"/>
    <col min="15" max="16384" width="8.83203125" style="2"/>
  </cols>
  <sheetData>
    <row r="1" spans="1:14" ht="38" x14ac:dyDescent="0.65">
      <c r="A1" s="1" t="s">
        <v>8</v>
      </c>
      <c r="D1" s="39" t="s">
        <v>9</v>
      </c>
      <c r="E1" s="39"/>
    </row>
    <row r="3" spans="1:14" x14ac:dyDescent="0.35">
      <c r="A3" s="21" t="s">
        <v>24</v>
      </c>
    </row>
    <row r="4" spans="1:14" ht="38" x14ac:dyDescent="0.35">
      <c r="A4" s="2" t="s">
        <v>10</v>
      </c>
      <c r="B4" s="2" t="s">
        <v>11</v>
      </c>
      <c r="C4" s="2" t="s">
        <v>15</v>
      </c>
      <c r="D4" s="20" t="s">
        <v>85</v>
      </c>
    </row>
    <row r="5" spans="1:14" x14ac:dyDescent="0.35">
      <c r="A5" s="22">
        <v>30</v>
      </c>
      <c r="B5" s="23">
        <v>0.1</v>
      </c>
      <c r="C5" s="23">
        <v>0.76</v>
      </c>
      <c r="D5" s="24">
        <f>BasicEstimate[[#This Row],[現在のタスクの見積もり (CTE)]]/(BasicEstimate[[#This Row],[タスク達成率 (TCR)]]-BasicEstimate[[#This Row],[タスク追加率 (TAR)]])</f>
        <v>45.454545454545453</v>
      </c>
    </row>
    <row r="9" spans="1:14" x14ac:dyDescent="0.35">
      <c r="A9" s="21" t="s">
        <v>25</v>
      </c>
    </row>
    <row r="10" spans="1:14" x14ac:dyDescent="0.35">
      <c r="A10" s="40" t="s">
        <v>49</v>
      </c>
      <c r="B10" s="40"/>
      <c r="C10" s="40"/>
      <c r="D10" s="40"/>
      <c r="E10" s="41" t="s">
        <v>50</v>
      </c>
      <c r="F10" s="41"/>
      <c r="G10" s="41"/>
      <c r="H10" s="41"/>
      <c r="I10" s="42" t="s">
        <v>59</v>
      </c>
      <c r="J10" s="42"/>
      <c r="K10" s="42"/>
      <c r="L10" s="42"/>
      <c r="M10" s="42"/>
      <c r="N10" s="42"/>
    </row>
    <row r="11" spans="1:14" ht="57" x14ac:dyDescent="0.35">
      <c r="A11" s="25" t="s">
        <v>51</v>
      </c>
      <c r="B11" s="25" t="s">
        <v>52</v>
      </c>
      <c r="C11" s="25" t="s">
        <v>55</v>
      </c>
      <c r="D11" s="25" t="s">
        <v>57</v>
      </c>
      <c r="E11" s="26" t="s">
        <v>53</v>
      </c>
      <c r="F11" s="26" t="s">
        <v>54</v>
      </c>
      <c r="G11" s="26" t="s">
        <v>56</v>
      </c>
      <c r="H11" s="26" t="s">
        <v>58</v>
      </c>
      <c r="I11" s="20" t="s">
        <v>43</v>
      </c>
      <c r="J11" s="20" t="s">
        <v>10</v>
      </c>
      <c r="K11" s="20" t="s">
        <v>60</v>
      </c>
      <c r="L11" s="20" t="s">
        <v>61</v>
      </c>
      <c r="M11" s="20" t="s">
        <v>62</v>
      </c>
      <c r="N11" s="20" t="s">
        <v>8</v>
      </c>
    </row>
    <row r="12" spans="1:14" x14ac:dyDescent="0.35">
      <c r="A12" s="27">
        <v>41883</v>
      </c>
      <c r="B12" s="22">
        <v>74</v>
      </c>
      <c r="C12" s="22">
        <v>15</v>
      </c>
      <c r="D12" s="22">
        <v>2</v>
      </c>
      <c r="E12" s="27">
        <v>41912</v>
      </c>
      <c r="F12" s="22">
        <v>55</v>
      </c>
      <c r="G12" s="22">
        <v>16</v>
      </c>
      <c r="H12" s="22">
        <v>25</v>
      </c>
      <c r="I12" s="28">
        <f>DetailedEstimate[[#This Row],['[終了'] 日]]-DetailedEstimate[[#This Row],['[開始'] 日]]</f>
        <v>29</v>
      </c>
      <c r="J12" s="28">
        <f>SUM(DetailedEstimate[[#This Row],['[終了'] 見積もった未完了の作業項目の数（バックログやその他の作業項目。タスクに分解されていないもの）]:['[終了'] 実施中のタスクの数（ボード上にある未完了のタスク）]])</f>
        <v>71</v>
      </c>
      <c r="K12" s="29">
        <f>(SUM(DetailedEstimate[[#This Row],['[終了'] 見積もった未完了の作業項目の数（バックログやその他の作業項目。タスクに分解されていないもの）]:['[終了'] 完了したタスクの数]])-SUM(DetailedEstimate[[#This Row],['[開始'] 見積もった未完了の作業項目の数（バックログやその他の作業項目。タスクに分解されていないもの）]:['[開始'] 完了したタスクの数]]))/DetailedEstimate[[#This Row],[日数]]</f>
        <v>0.17241379310344829</v>
      </c>
      <c r="L12" s="29">
        <f>(DetailedEstimate[[#This Row],['[終了'] 完了したタスクの数]]-DetailedEstimate[[#This Row],['[開始'] 完了したタスクの数]])/DetailedEstimate[[#This Row],[日数]]</f>
        <v>0.7931034482758621</v>
      </c>
      <c r="M12" s="24">
        <f>DetailedEstimate[[#This Row],[現在のタスクの見積もり (CTE)]]/(DetailedEstimate[[#This Row],[タスク達成率 (TCR)]]-DetailedEstimate[[#This Row],[タスク追加率(TAR)]])</f>
        <v>114.38888888888889</v>
      </c>
      <c r="N12" s="30">
        <f>DetailedEstimate[[#This Row],['[終了'] 日]]+DetailedEstimate[[#This Row],[現在のタスクを完了するのにかかる日数
( CTE / (TCR – TAR) )]]</f>
        <v>42026.388888888891</v>
      </c>
    </row>
    <row r="16" spans="1:14" x14ac:dyDescent="0.35">
      <c r="A16" s="21" t="s">
        <v>12</v>
      </c>
    </row>
    <row r="17" spans="1:1" x14ac:dyDescent="0.35">
      <c r="A17" s="21" t="s">
        <v>13</v>
      </c>
    </row>
    <row r="18" spans="1:1" x14ac:dyDescent="0.35">
      <c r="A18" s="21" t="s">
        <v>14</v>
      </c>
    </row>
  </sheetData>
  <mergeCells count="4">
    <mergeCell ref="A10:D10"/>
    <mergeCell ref="E10:H10"/>
    <mergeCell ref="I10:N10"/>
    <mergeCell ref="D1:E1"/>
  </mergeCells>
  <phoneticPr fontId="1"/>
  <pageMargins left="0.7" right="0.7" top="0.75" bottom="0.75" header="0.3" footer="0.3"/>
  <pageSetup scale="29" orientation="landscape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5"/>
  <sheetViews>
    <sheetView workbookViewId="0">
      <selection activeCell="B9" sqref="B9"/>
    </sheetView>
  </sheetViews>
  <sheetFormatPr baseColWidth="12" defaultColWidth="8.83203125" defaultRowHeight="19" x14ac:dyDescent="0.35"/>
  <cols>
    <col min="1" max="1" width="62.33203125" style="2" customWidth="1"/>
    <col min="2" max="2" width="25.5" style="2" customWidth="1"/>
    <col min="3" max="3" width="27.5" style="2" customWidth="1"/>
    <col min="4" max="4" width="37.1640625" style="2" bestFit="1" customWidth="1"/>
    <col min="5" max="5" width="22.83203125" style="2" customWidth="1"/>
    <col min="6" max="6" width="16.83203125" style="2" customWidth="1"/>
    <col min="7" max="7" width="13.33203125" style="2" customWidth="1"/>
    <col min="8" max="8" width="34.1640625" style="2" customWidth="1"/>
    <col min="9" max="16384" width="8.83203125" style="2"/>
  </cols>
  <sheetData>
    <row r="1" spans="1:5" ht="38" x14ac:dyDescent="0.65">
      <c r="A1" s="1" t="s">
        <v>19</v>
      </c>
      <c r="C1" s="39" t="s">
        <v>18</v>
      </c>
      <c r="D1" s="39"/>
    </row>
    <row r="3" spans="1:5" x14ac:dyDescent="0.35">
      <c r="A3" s="21" t="s">
        <v>20</v>
      </c>
    </row>
    <row r="4" spans="1:5" x14ac:dyDescent="0.35">
      <c r="A4" s="2" t="s">
        <v>21</v>
      </c>
      <c r="B4" s="20" t="s">
        <v>22</v>
      </c>
      <c r="C4" s="20" t="s">
        <v>23</v>
      </c>
      <c r="D4" s="20" t="s">
        <v>40</v>
      </c>
      <c r="E4" s="20" t="s">
        <v>41</v>
      </c>
    </row>
    <row r="5" spans="1:5" x14ac:dyDescent="0.35">
      <c r="A5" s="22">
        <v>25</v>
      </c>
      <c r="B5" s="31">
        <v>30</v>
      </c>
      <c r="C5" s="27">
        <v>41791</v>
      </c>
      <c r="D5" s="27">
        <v>41913</v>
      </c>
      <c r="E5" s="32">
        <f>(PendingWork[[#This Row],[完了予定日]]-PendingWork[[#This Row],[開始予定日]])/PendingWork[[#This Row],[ひと月あたりの稼働日数]]</f>
        <v>4.0666666666666664</v>
      </c>
    </row>
    <row r="7" spans="1:5" x14ac:dyDescent="0.35">
      <c r="A7" s="3" t="s">
        <v>26</v>
      </c>
      <c r="B7" s="4" t="s">
        <v>27</v>
      </c>
      <c r="C7" s="4" t="s">
        <v>28</v>
      </c>
      <c r="D7" s="5" t="s">
        <v>4</v>
      </c>
    </row>
    <row r="8" spans="1:5" x14ac:dyDescent="0.35">
      <c r="A8" s="6" t="s">
        <v>29</v>
      </c>
      <c r="B8" s="7">
        <v>6</v>
      </c>
      <c r="C8" s="7">
        <v>2</v>
      </c>
      <c r="D8" s="8">
        <v>3</v>
      </c>
    </row>
    <row r="9" spans="1:5" x14ac:dyDescent="0.35">
      <c r="A9" s="6" t="s">
        <v>31</v>
      </c>
      <c r="B9" s="9" t="str">
        <f t="shared" ref="B9" si="0">IF(B8=MIN($B8:$D8),B8,"")</f>
        <v/>
      </c>
      <c r="C9" s="9">
        <f>IF(C8=MIN($B8:$D8),C8,"")</f>
        <v>2</v>
      </c>
      <c r="D9" s="10" t="str">
        <f t="shared" ref="D9" si="1">IF(D8=MIN($B8:$D8),D8,"")</f>
        <v/>
      </c>
    </row>
    <row r="10" spans="1:5" x14ac:dyDescent="0.35">
      <c r="A10" s="6" t="s">
        <v>42</v>
      </c>
      <c r="B10" s="14" t="str">
        <f>IF(B9="","",PendingWork[未完了の作業項目]/(B9*PendingWork[月数]))</f>
        <v/>
      </c>
      <c r="C10" s="14">
        <f>IF(C9="","",PendingWork[未完了の作業項目]/(C9*PendingWork[月数]))</f>
        <v>3.0737704918032787</v>
      </c>
      <c r="D10" s="15" t="str">
        <f>IF(D9="","",PendingWork[未完了の作業項目]/(D9*PendingWork[月数]))</f>
        <v/>
      </c>
    </row>
    <row r="11" spans="1:5" x14ac:dyDescent="0.35">
      <c r="A11" s="6" t="s">
        <v>33</v>
      </c>
      <c r="B11" s="14" t="str">
        <f>IF(B9="","",B9*B10)</f>
        <v/>
      </c>
      <c r="C11" s="14">
        <f t="shared" ref="C11:D11" si="2">IF(C9="","",C9*C10)</f>
        <v>6.1475409836065573</v>
      </c>
      <c r="D11" s="15" t="str">
        <f t="shared" si="2"/>
        <v/>
      </c>
    </row>
    <row r="12" spans="1:5" x14ac:dyDescent="0.35">
      <c r="A12" s="6" t="s">
        <v>6</v>
      </c>
      <c r="B12" s="14">
        <f t="shared" ref="B12" si="3">MIN($B11:$D11)/B8</f>
        <v>1.0245901639344261</v>
      </c>
      <c r="C12" s="14">
        <f>MIN($B11:$D11)/C8</f>
        <v>3.0737704918032787</v>
      </c>
      <c r="D12" s="15">
        <f t="shared" ref="D12" si="4">MIN($B11:$D11)/D8</f>
        <v>2.0491803278688523</v>
      </c>
    </row>
    <row r="13" spans="1:5" x14ac:dyDescent="0.35">
      <c r="A13" s="16" t="s">
        <v>36</v>
      </c>
      <c r="B13" s="17">
        <f>ROUNDUP(B12*1.5,0)</f>
        <v>2</v>
      </c>
      <c r="C13" s="17">
        <f t="shared" ref="C13:D13" si="5">ROUNDUP(C12*1.5,0)</f>
        <v>5</v>
      </c>
      <c r="D13" s="18">
        <f t="shared" si="5"/>
        <v>4</v>
      </c>
    </row>
    <row r="17" spans="1:8" x14ac:dyDescent="0.35">
      <c r="A17" s="21" t="s">
        <v>37</v>
      </c>
    </row>
    <row r="18" spans="1:8" ht="38" x14ac:dyDescent="0.35">
      <c r="A18" s="20" t="s">
        <v>10</v>
      </c>
      <c r="B18" s="20" t="s">
        <v>11</v>
      </c>
      <c r="C18" s="20" t="s">
        <v>15</v>
      </c>
      <c r="D18" s="20" t="s">
        <v>16</v>
      </c>
      <c r="E18" s="20" t="s">
        <v>38</v>
      </c>
      <c r="F18" s="20" t="s">
        <v>39</v>
      </c>
      <c r="G18" s="20" t="s">
        <v>43</v>
      </c>
      <c r="H18" s="20" t="s">
        <v>44</v>
      </c>
    </row>
    <row r="19" spans="1:8" x14ac:dyDescent="0.35">
      <c r="A19" s="22">
        <v>100</v>
      </c>
      <c r="B19" s="23">
        <v>0.1</v>
      </c>
      <c r="C19" s="23">
        <v>0.76</v>
      </c>
      <c r="D19" s="24">
        <f>TaskEstimate[[#This Row],[現在のタスクの見積もり (CTE)]]/(TaskEstimate[[#This Row],[タスク達成率 (TCR)]]-TaskEstimate[[#This Row],[タスク追加率 (TAR)]])</f>
        <v>151.5151515151515</v>
      </c>
      <c r="E19" s="27">
        <v>41791</v>
      </c>
      <c r="F19" s="27">
        <v>41913</v>
      </c>
      <c r="G19" s="2">
        <f>TaskEstimate[[#This Row],[完了予定日]]-TaskEstimate[[#This Row],[開始予定日]]</f>
        <v>122</v>
      </c>
      <c r="H19" s="32">
        <f>TaskEstimate[現在のタスクを完了するのにかかる日数
( CTE / (TCR – TAR) )]/TaskEstimate[日数]</f>
        <v>1.2419274714356681</v>
      </c>
    </row>
    <row r="21" spans="1:8" x14ac:dyDescent="0.35">
      <c r="A21" s="3" t="s">
        <v>1</v>
      </c>
      <c r="B21" s="4" t="s">
        <v>2</v>
      </c>
      <c r="C21" s="4" t="s">
        <v>28</v>
      </c>
      <c r="D21" s="5" t="s">
        <v>45</v>
      </c>
    </row>
    <row r="22" spans="1:8" x14ac:dyDescent="0.35">
      <c r="A22" s="6" t="s">
        <v>46</v>
      </c>
      <c r="B22" s="7">
        <v>2</v>
      </c>
      <c r="C22" s="7">
        <v>5</v>
      </c>
      <c r="D22" s="8">
        <v>3</v>
      </c>
    </row>
    <row r="23" spans="1:8" x14ac:dyDescent="0.35">
      <c r="A23" s="6" t="s">
        <v>86</v>
      </c>
      <c r="B23" s="9">
        <f>ROUNDDOWN(B22/1.5,0)</f>
        <v>1</v>
      </c>
      <c r="C23" s="9">
        <f t="shared" ref="C23:D23" si="6">ROUNDDOWN(C22/1.5,0)</f>
        <v>3</v>
      </c>
      <c r="D23" s="10">
        <f t="shared" si="6"/>
        <v>2</v>
      </c>
    </row>
    <row r="24" spans="1:8" x14ac:dyDescent="0.35">
      <c r="A24" s="6" t="s">
        <v>47</v>
      </c>
      <c r="B24" s="14">
        <f>B23*TaskEstimate[見積もった日数 / 期待される日数]</f>
        <v>1.2419274714356681</v>
      </c>
      <c r="C24" s="14">
        <f>C23*TaskEstimate[見積もった日数 / 期待される日数]</f>
        <v>3.7257824143070044</v>
      </c>
      <c r="D24" s="15">
        <f>D23*TaskEstimate[見積もった日数 / 期待される日数]</f>
        <v>2.4838549428713361</v>
      </c>
    </row>
    <row r="25" spans="1:8" x14ac:dyDescent="0.35">
      <c r="A25" s="16" t="s">
        <v>48</v>
      </c>
      <c r="B25" s="17">
        <f>ROUNDUP(B24*1.5,0)</f>
        <v>2</v>
      </c>
      <c r="C25" s="17">
        <f t="shared" ref="C25:D25" si="7">ROUNDUP(C24*1.5,0)</f>
        <v>6</v>
      </c>
      <c r="D25" s="18">
        <f t="shared" si="7"/>
        <v>4</v>
      </c>
    </row>
  </sheetData>
  <mergeCells count="1">
    <mergeCell ref="C1:D1"/>
  </mergeCells>
  <phoneticPr fontId="1"/>
  <pageMargins left="0.7" right="0.7" top="0.75" bottom="0.75" header="0.3" footer="0.3"/>
  <pageSetup scale="48" orientation="landscape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256"/>
  <sheetViews>
    <sheetView workbookViewId="0">
      <selection sqref="A1:G1"/>
    </sheetView>
  </sheetViews>
  <sheetFormatPr baseColWidth="12" defaultColWidth="8.83203125" defaultRowHeight="19" x14ac:dyDescent="0.35"/>
  <cols>
    <col min="1" max="1" width="11" style="2" customWidth="1"/>
    <col min="2" max="3" width="22" style="2" customWidth="1"/>
    <col min="4" max="7" width="8.83203125" style="2"/>
    <col min="8" max="8" width="8.6640625" style="2" customWidth="1"/>
    <col min="9" max="16384" width="8.83203125" style="2"/>
  </cols>
  <sheetData>
    <row r="1" spans="1:10" ht="38" x14ac:dyDescent="0.65">
      <c r="A1" s="43" t="s">
        <v>65</v>
      </c>
      <c r="B1" s="43"/>
      <c r="C1" s="43"/>
      <c r="D1" s="43"/>
      <c r="E1" s="43"/>
      <c r="F1" s="43"/>
      <c r="G1" s="43"/>
      <c r="H1" s="39" t="s">
        <v>63</v>
      </c>
      <c r="I1" s="39"/>
      <c r="J1" s="39"/>
    </row>
    <row r="3" spans="1:10" x14ac:dyDescent="0.35">
      <c r="A3" s="2" t="s">
        <v>66</v>
      </c>
      <c r="B3" s="2" t="s">
        <v>67</v>
      </c>
      <c r="C3" s="2" t="s">
        <v>68</v>
      </c>
    </row>
    <row r="4" spans="1:10" x14ac:dyDescent="0.35">
      <c r="A4" s="2">
        <v>0</v>
      </c>
      <c r="B4" s="22">
        <v>0</v>
      </c>
      <c r="C4" s="22">
        <v>0</v>
      </c>
    </row>
    <row r="5" spans="1:10" x14ac:dyDescent="0.35">
      <c r="A5" s="2">
        <v>1</v>
      </c>
      <c r="B5" s="22">
        <v>0</v>
      </c>
      <c r="C5" s="22">
        <v>8</v>
      </c>
    </row>
    <row r="6" spans="1:10" x14ac:dyDescent="0.35">
      <c r="A6" s="2">
        <v>2</v>
      </c>
      <c r="B6" s="22">
        <v>0</v>
      </c>
      <c r="C6" s="22">
        <v>19</v>
      </c>
    </row>
    <row r="7" spans="1:10" x14ac:dyDescent="0.35">
      <c r="A7" s="2">
        <v>3</v>
      </c>
      <c r="B7" s="22">
        <v>0</v>
      </c>
      <c r="C7" s="22">
        <v>27</v>
      </c>
    </row>
    <row r="8" spans="1:10" x14ac:dyDescent="0.35">
      <c r="A8" s="2">
        <v>4</v>
      </c>
      <c r="B8" s="22">
        <v>0</v>
      </c>
      <c r="C8" s="22">
        <v>33</v>
      </c>
    </row>
    <row r="9" spans="1:10" x14ac:dyDescent="0.35">
      <c r="A9" s="2">
        <v>5</v>
      </c>
      <c r="B9" s="22">
        <v>0</v>
      </c>
      <c r="C9" s="22">
        <v>51</v>
      </c>
    </row>
    <row r="10" spans="1:10" x14ac:dyDescent="0.35">
      <c r="A10" s="2">
        <v>6</v>
      </c>
      <c r="B10" s="22">
        <v>0</v>
      </c>
      <c r="C10" s="22">
        <v>55</v>
      </c>
    </row>
    <row r="11" spans="1:10" x14ac:dyDescent="0.35">
      <c r="A11" s="2">
        <v>7</v>
      </c>
      <c r="B11" s="22">
        <v>0</v>
      </c>
      <c r="C11" s="22">
        <v>63</v>
      </c>
    </row>
    <row r="12" spans="1:10" x14ac:dyDescent="0.35">
      <c r="A12" s="2">
        <v>8</v>
      </c>
      <c r="B12" s="22">
        <v>0</v>
      </c>
      <c r="C12" s="22">
        <v>67</v>
      </c>
    </row>
    <row r="13" spans="1:10" x14ac:dyDescent="0.35">
      <c r="A13" s="2">
        <v>9</v>
      </c>
      <c r="B13" s="22">
        <v>0</v>
      </c>
      <c r="C13" s="22">
        <v>72</v>
      </c>
    </row>
    <row r="14" spans="1:10" x14ac:dyDescent="0.35">
      <c r="A14" s="2">
        <v>10</v>
      </c>
      <c r="B14" s="22">
        <v>0</v>
      </c>
      <c r="C14" s="22">
        <v>85</v>
      </c>
    </row>
    <row r="15" spans="1:10" x14ac:dyDescent="0.35">
      <c r="A15" s="2">
        <v>11</v>
      </c>
      <c r="B15" s="22">
        <v>0</v>
      </c>
      <c r="C15" s="22">
        <v>98</v>
      </c>
    </row>
    <row r="16" spans="1:10" x14ac:dyDescent="0.35">
      <c r="A16" s="2">
        <v>12</v>
      </c>
      <c r="B16" s="22">
        <v>0</v>
      </c>
      <c r="C16" s="22">
        <v>104</v>
      </c>
    </row>
    <row r="17" spans="1:3" x14ac:dyDescent="0.35">
      <c r="A17" s="2">
        <v>13</v>
      </c>
      <c r="B17" s="22">
        <v>0</v>
      </c>
      <c r="C17" s="22">
        <v>115</v>
      </c>
    </row>
    <row r="18" spans="1:3" x14ac:dyDescent="0.35">
      <c r="A18" s="2">
        <v>14</v>
      </c>
      <c r="B18" s="22">
        <v>0</v>
      </c>
      <c r="C18" s="22">
        <v>124</v>
      </c>
    </row>
    <row r="19" spans="1:3" x14ac:dyDescent="0.35">
      <c r="A19" s="2">
        <v>15</v>
      </c>
      <c r="B19" s="22">
        <v>0</v>
      </c>
      <c r="C19" s="22">
        <v>134</v>
      </c>
    </row>
    <row r="20" spans="1:3" x14ac:dyDescent="0.35">
      <c r="A20" s="2">
        <v>16</v>
      </c>
      <c r="B20" s="22">
        <v>0</v>
      </c>
      <c r="C20" s="22">
        <v>143</v>
      </c>
    </row>
    <row r="21" spans="1:3" x14ac:dyDescent="0.35">
      <c r="A21" s="2">
        <v>17</v>
      </c>
      <c r="B21" s="22">
        <v>0</v>
      </c>
      <c r="C21" s="22">
        <v>154</v>
      </c>
    </row>
    <row r="22" spans="1:3" x14ac:dyDescent="0.35">
      <c r="A22" s="2">
        <v>18</v>
      </c>
      <c r="B22" s="22">
        <v>0</v>
      </c>
      <c r="C22" s="22">
        <v>162</v>
      </c>
    </row>
    <row r="23" spans="1:3" x14ac:dyDescent="0.35">
      <c r="A23" s="2">
        <v>19</v>
      </c>
      <c r="B23" s="22">
        <v>0</v>
      </c>
      <c r="C23" s="22">
        <v>179</v>
      </c>
    </row>
    <row r="24" spans="1:3" x14ac:dyDescent="0.35">
      <c r="A24" s="2">
        <v>20</v>
      </c>
      <c r="B24" s="22">
        <v>0</v>
      </c>
      <c r="C24" s="22">
        <v>193</v>
      </c>
    </row>
    <row r="25" spans="1:3" x14ac:dyDescent="0.35">
      <c r="A25" s="2">
        <v>21</v>
      </c>
      <c r="B25" s="22">
        <v>0</v>
      </c>
      <c r="C25" s="22">
        <v>200</v>
      </c>
    </row>
    <row r="26" spans="1:3" x14ac:dyDescent="0.35">
      <c r="A26" s="2">
        <v>22</v>
      </c>
      <c r="B26" s="22">
        <v>0</v>
      </c>
      <c r="C26" s="22">
        <v>214</v>
      </c>
    </row>
    <row r="27" spans="1:3" x14ac:dyDescent="0.35">
      <c r="A27" s="2">
        <v>23</v>
      </c>
      <c r="B27" s="22">
        <v>0</v>
      </c>
      <c r="C27" s="22">
        <v>227</v>
      </c>
    </row>
    <row r="28" spans="1:3" x14ac:dyDescent="0.35">
      <c r="A28" s="2">
        <v>24</v>
      </c>
      <c r="B28" s="22">
        <v>0</v>
      </c>
      <c r="C28" s="22">
        <v>238</v>
      </c>
    </row>
    <row r="29" spans="1:3" x14ac:dyDescent="0.35">
      <c r="A29" s="2">
        <v>25</v>
      </c>
      <c r="B29" s="22">
        <v>0</v>
      </c>
      <c r="C29" s="22">
        <v>250</v>
      </c>
    </row>
    <row r="30" spans="1:3" x14ac:dyDescent="0.35">
      <c r="A30" s="2">
        <v>26</v>
      </c>
      <c r="B30" s="22">
        <v>0</v>
      </c>
      <c r="C30" s="22">
        <v>260</v>
      </c>
    </row>
    <row r="31" spans="1:3" x14ac:dyDescent="0.35">
      <c r="A31" s="2">
        <v>27</v>
      </c>
      <c r="B31" s="22">
        <v>0</v>
      </c>
      <c r="C31" s="22">
        <v>267</v>
      </c>
    </row>
    <row r="32" spans="1:3" x14ac:dyDescent="0.35">
      <c r="A32" s="2">
        <v>28</v>
      </c>
      <c r="B32" s="22">
        <v>0</v>
      </c>
      <c r="C32" s="22">
        <v>283</v>
      </c>
    </row>
    <row r="33" spans="1:3" x14ac:dyDescent="0.35">
      <c r="A33" s="2">
        <v>29</v>
      </c>
      <c r="B33" s="22">
        <v>0</v>
      </c>
      <c r="C33" s="22">
        <v>299</v>
      </c>
    </row>
    <row r="34" spans="1:3" x14ac:dyDescent="0.35">
      <c r="A34" s="2">
        <v>30</v>
      </c>
      <c r="B34" s="22">
        <v>0</v>
      </c>
      <c r="C34" s="22">
        <v>316</v>
      </c>
    </row>
    <row r="35" spans="1:3" x14ac:dyDescent="0.35">
      <c r="A35" s="2">
        <v>31</v>
      </c>
      <c r="B35" s="22">
        <v>0</v>
      </c>
      <c r="C35" s="22">
        <v>323</v>
      </c>
    </row>
    <row r="36" spans="1:3" x14ac:dyDescent="0.35">
      <c r="A36" s="2">
        <v>32</v>
      </c>
      <c r="B36" s="22">
        <v>0</v>
      </c>
      <c r="C36" s="22">
        <v>335</v>
      </c>
    </row>
    <row r="37" spans="1:3" x14ac:dyDescent="0.35">
      <c r="A37" s="2">
        <v>33</v>
      </c>
      <c r="B37" s="22">
        <v>0</v>
      </c>
      <c r="C37" s="22">
        <v>345</v>
      </c>
    </row>
    <row r="38" spans="1:3" x14ac:dyDescent="0.35">
      <c r="A38" s="2">
        <v>34</v>
      </c>
      <c r="B38" s="22">
        <v>0</v>
      </c>
      <c r="C38" s="22">
        <v>353</v>
      </c>
    </row>
    <row r="39" spans="1:3" x14ac:dyDescent="0.35">
      <c r="A39" s="2">
        <v>35</v>
      </c>
      <c r="B39" s="22">
        <v>0</v>
      </c>
      <c r="C39" s="22">
        <v>361</v>
      </c>
    </row>
    <row r="40" spans="1:3" x14ac:dyDescent="0.35">
      <c r="A40" s="2">
        <v>36</v>
      </c>
      <c r="B40" s="22">
        <v>0</v>
      </c>
      <c r="C40" s="22">
        <v>370</v>
      </c>
    </row>
    <row r="41" spans="1:3" x14ac:dyDescent="0.35">
      <c r="A41" s="2">
        <v>37</v>
      </c>
      <c r="B41" s="22">
        <v>0</v>
      </c>
      <c r="C41" s="22">
        <v>380</v>
      </c>
    </row>
    <row r="42" spans="1:3" x14ac:dyDescent="0.35">
      <c r="A42" s="2">
        <v>38</v>
      </c>
      <c r="B42" s="22">
        <v>0</v>
      </c>
      <c r="C42" s="22">
        <v>396</v>
      </c>
    </row>
    <row r="43" spans="1:3" x14ac:dyDescent="0.35">
      <c r="A43" s="2">
        <v>39</v>
      </c>
      <c r="B43" s="22">
        <v>0</v>
      </c>
      <c r="C43" s="22">
        <v>407</v>
      </c>
    </row>
    <row r="44" spans="1:3" x14ac:dyDescent="0.35">
      <c r="A44" s="2">
        <v>40</v>
      </c>
      <c r="B44" s="22">
        <v>0</v>
      </c>
      <c r="C44" s="22">
        <v>422</v>
      </c>
    </row>
    <row r="45" spans="1:3" x14ac:dyDescent="0.35">
      <c r="A45" s="2">
        <v>41</v>
      </c>
      <c r="B45" s="22">
        <v>0</v>
      </c>
      <c r="C45" s="22">
        <v>430</v>
      </c>
    </row>
    <row r="46" spans="1:3" x14ac:dyDescent="0.35">
      <c r="A46" s="2">
        <v>42</v>
      </c>
      <c r="B46" s="22">
        <v>0</v>
      </c>
      <c r="C46" s="22">
        <v>435</v>
      </c>
    </row>
    <row r="47" spans="1:3" x14ac:dyDescent="0.35">
      <c r="A47" s="2">
        <v>43</v>
      </c>
      <c r="B47" s="22">
        <v>0</v>
      </c>
      <c r="C47" s="22">
        <v>411</v>
      </c>
    </row>
    <row r="48" spans="1:3" x14ac:dyDescent="0.35">
      <c r="A48" s="2">
        <v>44</v>
      </c>
      <c r="B48" s="22">
        <v>0</v>
      </c>
      <c r="C48" s="22">
        <v>392</v>
      </c>
    </row>
    <row r="49" spans="1:3" x14ac:dyDescent="0.35">
      <c r="A49" s="2">
        <v>45</v>
      </c>
      <c r="B49" s="22">
        <v>0</v>
      </c>
      <c r="C49" s="22">
        <v>372</v>
      </c>
    </row>
    <row r="50" spans="1:3" x14ac:dyDescent="0.35">
      <c r="A50" s="2">
        <v>46</v>
      </c>
      <c r="B50" s="22">
        <v>0</v>
      </c>
      <c r="C50" s="22">
        <v>354</v>
      </c>
    </row>
    <row r="51" spans="1:3" x14ac:dyDescent="0.35">
      <c r="A51" s="2">
        <v>47</v>
      </c>
      <c r="B51" s="22">
        <v>0</v>
      </c>
      <c r="C51" s="22">
        <v>331</v>
      </c>
    </row>
    <row r="52" spans="1:3" x14ac:dyDescent="0.35">
      <c r="A52" s="2">
        <v>48</v>
      </c>
      <c r="B52" s="22">
        <v>0</v>
      </c>
      <c r="C52" s="22">
        <v>314</v>
      </c>
    </row>
    <row r="53" spans="1:3" x14ac:dyDescent="0.35">
      <c r="A53" s="2">
        <v>49</v>
      </c>
      <c r="B53" s="22">
        <v>0</v>
      </c>
      <c r="C53" s="22">
        <v>292</v>
      </c>
    </row>
    <row r="54" spans="1:3" x14ac:dyDescent="0.35">
      <c r="A54" s="2">
        <v>50</v>
      </c>
      <c r="B54" s="22">
        <v>0</v>
      </c>
      <c r="C54" s="22">
        <v>269</v>
      </c>
    </row>
    <row r="55" spans="1:3" x14ac:dyDescent="0.35">
      <c r="A55" s="2">
        <v>51</v>
      </c>
      <c r="B55" s="22">
        <v>0</v>
      </c>
      <c r="C55" s="22">
        <v>246</v>
      </c>
    </row>
    <row r="56" spans="1:3" x14ac:dyDescent="0.35">
      <c r="A56" s="2">
        <v>52</v>
      </c>
      <c r="B56" s="22">
        <v>0</v>
      </c>
      <c r="C56" s="22">
        <v>229</v>
      </c>
    </row>
    <row r="57" spans="1:3" x14ac:dyDescent="0.35">
      <c r="A57" s="2">
        <v>53</v>
      </c>
      <c r="B57" s="22">
        <v>0</v>
      </c>
      <c r="C57" s="22">
        <v>206</v>
      </c>
    </row>
    <row r="58" spans="1:3" x14ac:dyDescent="0.35">
      <c r="A58" s="2">
        <v>54</v>
      </c>
      <c r="B58" s="22">
        <v>0</v>
      </c>
      <c r="C58" s="22">
        <v>186</v>
      </c>
    </row>
    <row r="59" spans="1:3" x14ac:dyDescent="0.35">
      <c r="A59" s="2">
        <v>55</v>
      </c>
      <c r="B59" s="22">
        <v>0</v>
      </c>
      <c r="C59" s="22">
        <v>164</v>
      </c>
    </row>
    <row r="60" spans="1:3" x14ac:dyDescent="0.35">
      <c r="A60" s="2">
        <v>56</v>
      </c>
      <c r="B60" s="22">
        <v>0</v>
      </c>
      <c r="C60" s="22">
        <v>139</v>
      </c>
    </row>
    <row r="61" spans="1:3" x14ac:dyDescent="0.35">
      <c r="A61" s="2">
        <v>57</v>
      </c>
      <c r="B61" s="22">
        <v>0</v>
      </c>
      <c r="C61" s="22">
        <v>115</v>
      </c>
    </row>
    <row r="62" spans="1:3" x14ac:dyDescent="0.35">
      <c r="A62" s="2">
        <v>58</v>
      </c>
      <c r="B62" s="22">
        <v>0</v>
      </c>
      <c r="C62" s="22">
        <v>95</v>
      </c>
    </row>
    <row r="63" spans="1:3" x14ac:dyDescent="0.35">
      <c r="A63" s="2">
        <v>59</v>
      </c>
      <c r="B63" s="22">
        <v>0</v>
      </c>
      <c r="C63" s="22">
        <v>76</v>
      </c>
    </row>
    <row r="64" spans="1:3" x14ac:dyDescent="0.35">
      <c r="A64" s="2">
        <v>60</v>
      </c>
      <c r="B64" s="22">
        <v>0</v>
      </c>
      <c r="C64" s="22">
        <v>52</v>
      </c>
    </row>
    <row r="65" spans="1:3" x14ac:dyDescent="0.35">
      <c r="A65" s="2">
        <v>61</v>
      </c>
      <c r="B65" s="22">
        <v>0</v>
      </c>
      <c r="C65" s="22">
        <v>31</v>
      </c>
    </row>
    <row r="66" spans="1:3" x14ac:dyDescent="0.35">
      <c r="A66" s="2">
        <v>62</v>
      </c>
      <c r="B66" s="22">
        <v>0</v>
      </c>
      <c r="C66" s="22">
        <v>14</v>
      </c>
    </row>
    <row r="67" spans="1:3" x14ac:dyDescent="0.35">
      <c r="A67" s="2">
        <v>63</v>
      </c>
      <c r="B67" s="22">
        <v>33</v>
      </c>
      <c r="C67" s="22">
        <v>0</v>
      </c>
    </row>
    <row r="68" spans="1:3" x14ac:dyDescent="0.35">
      <c r="A68" s="2">
        <v>64</v>
      </c>
      <c r="B68" s="22">
        <v>0</v>
      </c>
      <c r="C68" s="22">
        <v>14</v>
      </c>
    </row>
    <row r="69" spans="1:3" x14ac:dyDescent="0.35">
      <c r="A69" s="2">
        <v>65</v>
      </c>
      <c r="B69" s="22">
        <v>0</v>
      </c>
      <c r="C69" s="22">
        <v>29</v>
      </c>
    </row>
    <row r="70" spans="1:3" x14ac:dyDescent="0.35">
      <c r="A70" s="2">
        <v>66</v>
      </c>
      <c r="B70" s="22">
        <v>0</v>
      </c>
      <c r="C70" s="22">
        <v>41</v>
      </c>
    </row>
    <row r="71" spans="1:3" x14ac:dyDescent="0.35">
      <c r="A71" s="2">
        <v>67</v>
      </c>
      <c r="B71" s="22">
        <v>0</v>
      </c>
      <c r="C71" s="22">
        <v>49</v>
      </c>
    </row>
    <row r="72" spans="1:3" x14ac:dyDescent="0.35">
      <c r="A72" s="2">
        <v>68</v>
      </c>
      <c r="B72" s="22">
        <v>0</v>
      </c>
      <c r="C72" s="22">
        <v>61</v>
      </c>
    </row>
    <row r="73" spans="1:3" x14ac:dyDescent="0.35">
      <c r="A73" s="2">
        <v>69</v>
      </c>
      <c r="B73" s="22">
        <v>0</v>
      </c>
      <c r="C73" s="22">
        <v>71</v>
      </c>
    </row>
    <row r="74" spans="1:3" x14ac:dyDescent="0.35">
      <c r="A74" s="2">
        <v>70</v>
      </c>
      <c r="B74" s="22">
        <v>0</v>
      </c>
      <c r="C74" s="22">
        <v>80</v>
      </c>
    </row>
    <row r="75" spans="1:3" x14ac:dyDescent="0.35">
      <c r="A75" s="2">
        <v>71</v>
      </c>
      <c r="B75" s="22">
        <v>0</v>
      </c>
      <c r="C75" s="22">
        <v>91</v>
      </c>
    </row>
    <row r="76" spans="1:3" x14ac:dyDescent="0.35">
      <c r="A76" s="2">
        <v>72</v>
      </c>
      <c r="B76" s="22">
        <v>0</v>
      </c>
      <c r="C76" s="22">
        <v>103</v>
      </c>
    </row>
    <row r="77" spans="1:3" x14ac:dyDescent="0.35">
      <c r="A77" s="2">
        <v>73</v>
      </c>
      <c r="B77" s="22">
        <v>0</v>
      </c>
      <c r="C77" s="22">
        <v>118</v>
      </c>
    </row>
    <row r="78" spans="1:3" x14ac:dyDescent="0.35">
      <c r="A78" s="2">
        <v>74</v>
      </c>
      <c r="B78" s="22">
        <v>0</v>
      </c>
      <c r="C78" s="22">
        <v>130</v>
      </c>
    </row>
    <row r="79" spans="1:3" x14ac:dyDescent="0.35">
      <c r="A79" s="2">
        <v>75</v>
      </c>
      <c r="B79" s="22">
        <v>0</v>
      </c>
      <c r="C79" s="22">
        <v>143</v>
      </c>
    </row>
    <row r="80" spans="1:3" x14ac:dyDescent="0.35">
      <c r="A80" s="2">
        <v>76</v>
      </c>
      <c r="B80" s="22">
        <v>0</v>
      </c>
      <c r="C80" s="22">
        <v>148</v>
      </c>
    </row>
    <row r="81" spans="1:3" x14ac:dyDescent="0.35">
      <c r="A81" s="2">
        <v>77</v>
      </c>
      <c r="B81" s="22">
        <v>0</v>
      </c>
      <c r="C81" s="22">
        <v>160</v>
      </c>
    </row>
    <row r="82" spans="1:3" x14ac:dyDescent="0.35">
      <c r="A82" s="2">
        <v>78</v>
      </c>
      <c r="B82" s="22">
        <v>0</v>
      </c>
      <c r="C82" s="22">
        <v>163</v>
      </c>
    </row>
    <row r="83" spans="1:3" x14ac:dyDescent="0.35">
      <c r="A83" s="2">
        <v>79</v>
      </c>
      <c r="B83" s="22">
        <v>0</v>
      </c>
      <c r="C83" s="22">
        <v>169</v>
      </c>
    </row>
    <row r="84" spans="1:3" x14ac:dyDescent="0.35">
      <c r="A84" s="2">
        <v>80</v>
      </c>
      <c r="B84" s="22">
        <v>0</v>
      </c>
      <c r="C84" s="22">
        <v>179</v>
      </c>
    </row>
    <row r="85" spans="1:3" x14ac:dyDescent="0.35">
      <c r="A85" s="2">
        <v>81</v>
      </c>
      <c r="B85" s="22">
        <v>0</v>
      </c>
      <c r="C85" s="22">
        <v>195</v>
      </c>
    </row>
    <row r="86" spans="1:3" x14ac:dyDescent="0.35">
      <c r="A86" s="2">
        <v>82</v>
      </c>
      <c r="B86" s="22">
        <v>0</v>
      </c>
      <c r="C86" s="22">
        <v>210</v>
      </c>
    </row>
    <row r="87" spans="1:3" x14ac:dyDescent="0.35">
      <c r="A87" s="2">
        <v>83</v>
      </c>
      <c r="B87" s="22">
        <v>0</v>
      </c>
      <c r="C87" s="22">
        <v>220</v>
      </c>
    </row>
    <row r="88" spans="1:3" x14ac:dyDescent="0.35">
      <c r="A88" s="2">
        <v>84</v>
      </c>
      <c r="B88" s="22">
        <v>0</v>
      </c>
      <c r="C88" s="22">
        <v>235</v>
      </c>
    </row>
    <row r="89" spans="1:3" x14ac:dyDescent="0.35">
      <c r="A89" s="2">
        <v>85</v>
      </c>
      <c r="B89" s="22">
        <v>0</v>
      </c>
      <c r="C89" s="22">
        <v>245</v>
      </c>
    </row>
    <row r="90" spans="1:3" x14ac:dyDescent="0.35">
      <c r="A90" s="2">
        <v>86</v>
      </c>
      <c r="B90" s="22">
        <v>0</v>
      </c>
      <c r="C90" s="22">
        <v>259</v>
      </c>
    </row>
    <row r="91" spans="1:3" x14ac:dyDescent="0.35">
      <c r="A91" s="2">
        <v>87</v>
      </c>
      <c r="B91" s="22">
        <v>0</v>
      </c>
      <c r="C91" s="22">
        <v>274</v>
      </c>
    </row>
    <row r="92" spans="1:3" x14ac:dyDescent="0.35">
      <c r="A92" s="2">
        <v>88</v>
      </c>
      <c r="B92" s="22">
        <v>0</v>
      </c>
      <c r="C92" s="22">
        <v>286</v>
      </c>
    </row>
    <row r="93" spans="1:3" x14ac:dyDescent="0.35">
      <c r="A93" s="2">
        <v>89</v>
      </c>
      <c r="B93" s="22">
        <v>0</v>
      </c>
      <c r="C93" s="22">
        <v>294</v>
      </c>
    </row>
    <row r="94" spans="1:3" x14ac:dyDescent="0.35">
      <c r="A94" s="2">
        <v>90</v>
      </c>
      <c r="B94" s="22">
        <v>0</v>
      </c>
      <c r="C94" s="22">
        <v>310</v>
      </c>
    </row>
    <row r="95" spans="1:3" x14ac:dyDescent="0.35">
      <c r="A95" s="2">
        <v>91</v>
      </c>
      <c r="B95" s="22">
        <v>0</v>
      </c>
      <c r="C95" s="22">
        <v>315</v>
      </c>
    </row>
    <row r="96" spans="1:3" x14ac:dyDescent="0.35">
      <c r="A96" s="2">
        <v>92</v>
      </c>
      <c r="B96" s="22">
        <v>0</v>
      </c>
      <c r="C96" s="22">
        <v>320</v>
      </c>
    </row>
    <row r="97" spans="1:3" x14ac:dyDescent="0.35">
      <c r="A97" s="2">
        <v>93</v>
      </c>
      <c r="B97" s="22">
        <v>0</v>
      </c>
      <c r="C97" s="22">
        <v>333</v>
      </c>
    </row>
    <row r="98" spans="1:3" x14ac:dyDescent="0.35">
      <c r="A98" s="2">
        <v>94</v>
      </c>
      <c r="B98" s="22">
        <v>0</v>
      </c>
      <c r="C98" s="22">
        <v>341</v>
      </c>
    </row>
    <row r="99" spans="1:3" x14ac:dyDescent="0.35">
      <c r="A99" s="2">
        <v>95</v>
      </c>
      <c r="B99" s="22">
        <v>0</v>
      </c>
      <c r="C99" s="22">
        <v>349</v>
      </c>
    </row>
    <row r="100" spans="1:3" x14ac:dyDescent="0.35">
      <c r="A100" s="2">
        <v>96</v>
      </c>
      <c r="B100" s="22">
        <v>0</v>
      </c>
      <c r="C100" s="22">
        <v>355</v>
      </c>
    </row>
    <row r="101" spans="1:3" x14ac:dyDescent="0.35">
      <c r="A101" s="2">
        <v>97</v>
      </c>
      <c r="B101" s="22">
        <v>0</v>
      </c>
      <c r="C101" s="22">
        <v>369</v>
      </c>
    </row>
    <row r="102" spans="1:3" x14ac:dyDescent="0.35">
      <c r="A102" s="2">
        <v>98</v>
      </c>
      <c r="B102" s="22">
        <v>0</v>
      </c>
      <c r="C102" s="22">
        <v>383</v>
      </c>
    </row>
    <row r="103" spans="1:3" x14ac:dyDescent="0.35">
      <c r="A103" s="2">
        <v>99</v>
      </c>
      <c r="B103" s="22">
        <v>0</v>
      </c>
      <c r="C103" s="22">
        <v>397</v>
      </c>
    </row>
    <row r="104" spans="1:3" x14ac:dyDescent="0.35">
      <c r="A104" s="2">
        <v>100</v>
      </c>
      <c r="B104" s="22">
        <v>0</v>
      </c>
      <c r="C104" s="22">
        <v>410</v>
      </c>
    </row>
    <row r="105" spans="1:3" x14ac:dyDescent="0.35">
      <c r="A105" s="2">
        <v>101</v>
      </c>
      <c r="B105" s="22">
        <v>0</v>
      </c>
      <c r="C105" s="22">
        <v>426</v>
      </c>
    </row>
    <row r="106" spans="1:3" x14ac:dyDescent="0.35">
      <c r="A106" s="2">
        <v>102</v>
      </c>
      <c r="B106" s="22">
        <v>0</v>
      </c>
      <c r="C106" s="22">
        <v>442</v>
      </c>
    </row>
    <row r="107" spans="1:3" x14ac:dyDescent="0.35">
      <c r="A107" s="2">
        <v>103</v>
      </c>
      <c r="B107" s="22">
        <v>0</v>
      </c>
      <c r="C107" s="22">
        <v>454</v>
      </c>
    </row>
    <row r="108" spans="1:3" x14ac:dyDescent="0.35">
      <c r="A108" s="2">
        <v>104</v>
      </c>
      <c r="B108" s="22">
        <v>0</v>
      </c>
      <c r="C108" s="22">
        <v>471</v>
      </c>
    </row>
    <row r="109" spans="1:3" x14ac:dyDescent="0.35">
      <c r="A109" s="2">
        <v>105</v>
      </c>
      <c r="B109" s="22">
        <v>0</v>
      </c>
      <c r="C109" s="22">
        <v>473</v>
      </c>
    </row>
    <row r="110" spans="1:3" x14ac:dyDescent="0.35">
      <c r="A110" s="2">
        <v>106</v>
      </c>
      <c r="B110" s="22">
        <v>0</v>
      </c>
      <c r="C110" s="22">
        <v>453</v>
      </c>
    </row>
    <row r="111" spans="1:3" x14ac:dyDescent="0.35">
      <c r="A111" s="2">
        <v>107</v>
      </c>
      <c r="B111" s="22">
        <v>0</v>
      </c>
      <c r="C111" s="22">
        <v>429</v>
      </c>
    </row>
    <row r="112" spans="1:3" x14ac:dyDescent="0.35">
      <c r="A112" s="2">
        <v>108</v>
      </c>
      <c r="B112" s="22">
        <v>0</v>
      </c>
      <c r="C112" s="22">
        <v>404</v>
      </c>
    </row>
    <row r="113" spans="1:3" x14ac:dyDescent="0.35">
      <c r="A113" s="2">
        <v>109</v>
      </c>
      <c r="B113" s="22">
        <v>0</v>
      </c>
      <c r="C113" s="22">
        <v>379</v>
      </c>
    </row>
    <row r="114" spans="1:3" x14ac:dyDescent="0.35">
      <c r="A114" s="2">
        <v>110</v>
      </c>
      <c r="B114" s="22">
        <v>0</v>
      </c>
      <c r="C114" s="22">
        <v>361</v>
      </c>
    </row>
    <row r="115" spans="1:3" x14ac:dyDescent="0.35">
      <c r="A115" s="2">
        <v>111</v>
      </c>
      <c r="B115" s="22">
        <v>0</v>
      </c>
      <c r="C115" s="22">
        <v>336</v>
      </c>
    </row>
    <row r="116" spans="1:3" x14ac:dyDescent="0.35">
      <c r="A116" s="2">
        <v>112</v>
      </c>
      <c r="B116" s="22">
        <v>0</v>
      </c>
      <c r="C116" s="22">
        <v>317</v>
      </c>
    </row>
    <row r="117" spans="1:3" x14ac:dyDescent="0.35">
      <c r="A117" s="2">
        <v>113</v>
      </c>
      <c r="B117" s="22">
        <v>0</v>
      </c>
      <c r="C117" s="22">
        <v>300</v>
      </c>
    </row>
    <row r="118" spans="1:3" x14ac:dyDescent="0.35">
      <c r="A118" s="2">
        <v>114</v>
      </c>
      <c r="B118" s="22">
        <v>0</v>
      </c>
      <c r="C118" s="22">
        <v>275</v>
      </c>
    </row>
    <row r="119" spans="1:3" x14ac:dyDescent="0.35">
      <c r="A119" s="2">
        <v>115</v>
      </c>
      <c r="B119" s="22">
        <v>0</v>
      </c>
      <c r="C119" s="22">
        <v>253</v>
      </c>
    </row>
    <row r="120" spans="1:3" x14ac:dyDescent="0.35">
      <c r="A120" s="2">
        <v>116</v>
      </c>
      <c r="B120" s="22">
        <v>0</v>
      </c>
      <c r="C120" s="22">
        <v>228</v>
      </c>
    </row>
    <row r="121" spans="1:3" x14ac:dyDescent="0.35">
      <c r="A121" s="2">
        <v>117</v>
      </c>
      <c r="B121" s="22">
        <v>0</v>
      </c>
      <c r="C121" s="22">
        <v>205</v>
      </c>
    </row>
    <row r="122" spans="1:3" x14ac:dyDescent="0.35">
      <c r="A122" s="2">
        <v>118</v>
      </c>
      <c r="B122" s="22">
        <v>0</v>
      </c>
      <c r="C122" s="22">
        <v>180</v>
      </c>
    </row>
    <row r="123" spans="1:3" x14ac:dyDescent="0.35">
      <c r="A123" s="2">
        <v>119</v>
      </c>
      <c r="B123" s="22">
        <v>0</v>
      </c>
      <c r="C123" s="22">
        <v>162</v>
      </c>
    </row>
    <row r="124" spans="1:3" x14ac:dyDescent="0.35">
      <c r="A124" s="2">
        <v>120</v>
      </c>
      <c r="B124" s="22">
        <v>0</v>
      </c>
      <c r="C124" s="22">
        <v>138</v>
      </c>
    </row>
    <row r="125" spans="1:3" x14ac:dyDescent="0.35">
      <c r="A125" s="2">
        <v>121</v>
      </c>
      <c r="B125" s="22">
        <v>0</v>
      </c>
      <c r="C125" s="22">
        <v>121</v>
      </c>
    </row>
    <row r="126" spans="1:3" x14ac:dyDescent="0.35">
      <c r="A126" s="2">
        <v>122</v>
      </c>
      <c r="B126" s="22">
        <v>0</v>
      </c>
      <c r="C126" s="22">
        <v>104</v>
      </c>
    </row>
    <row r="127" spans="1:3" x14ac:dyDescent="0.35">
      <c r="A127" s="2">
        <v>123</v>
      </c>
      <c r="B127" s="22">
        <v>0</v>
      </c>
      <c r="C127" s="22">
        <v>86</v>
      </c>
    </row>
    <row r="128" spans="1:3" x14ac:dyDescent="0.35">
      <c r="A128" s="2">
        <v>124</v>
      </c>
      <c r="B128" s="22">
        <v>0</v>
      </c>
      <c r="C128" s="22">
        <v>65</v>
      </c>
    </row>
    <row r="129" spans="1:3" x14ac:dyDescent="0.35">
      <c r="A129" s="2">
        <v>125</v>
      </c>
      <c r="B129" s="22">
        <v>0</v>
      </c>
      <c r="C129" s="22">
        <v>40</v>
      </c>
    </row>
    <row r="130" spans="1:3" x14ac:dyDescent="0.35">
      <c r="A130" s="2">
        <v>126</v>
      </c>
      <c r="B130" s="22">
        <v>28</v>
      </c>
      <c r="C130" s="22">
        <v>22</v>
      </c>
    </row>
    <row r="131" spans="1:3" x14ac:dyDescent="0.35">
      <c r="A131" s="2">
        <v>127</v>
      </c>
      <c r="B131" s="22">
        <v>0</v>
      </c>
      <c r="C131" s="22">
        <v>25</v>
      </c>
    </row>
    <row r="132" spans="1:3" x14ac:dyDescent="0.35">
      <c r="A132" s="2">
        <v>128</v>
      </c>
      <c r="B132" s="22">
        <v>1</v>
      </c>
      <c r="C132" s="22">
        <v>23</v>
      </c>
    </row>
    <row r="133" spans="1:3" x14ac:dyDescent="0.35">
      <c r="A133" s="2">
        <v>129</v>
      </c>
      <c r="B133" s="22">
        <v>0</v>
      </c>
      <c r="C133" s="22">
        <v>26</v>
      </c>
    </row>
    <row r="134" spans="1:3" x14ac:dyDescent="0.35">
      <c r="A134" s="2">
        <v>130</v>
      </c>
      <c r="B134" s="22">
        <v>1</v>
      </c>
      <c r="C134" s="22">
        <v>28</v>
      </c>
    </row>
    <row r="135" spans="1:3" x14ac:dyDescent="0.35">
      <c r="A135" s="2">
        <v>131</v>
      </c>
      <c r="B135" s="22">
        <v>1</v>
      </c>
      <c r="C135" s="22">
        <v>26</v>
      </c>
    </row>
    <row r="136" spans="1:3" x14ac:dyDescent="0.35">
      <c r="A136" s="2">
        <v>132</v>
      </c>
      <c r="B136" s="22">
        <v>1</v>
      </c>
      <c r="C136" s="22">
        <v>22</v>
      </c>
    </row>
    <row r="137" spans="1:3" x14ac:dyDescent="0.35">
      <c r="A137" s="2">
        <v>133</v>
      </c>
      <c r="B137" s="22">
        <v>1</v>
      </c>
      <c r="C137" s="22">
        <v>30</v>
      </c>
    </row>
    <row r="138" spans="1:3" x14ac:dyDescent="0.35">
      <c r="A138" s="2">
        <v>134</v>
      </c>
      <c r="B138" s="22">
        <v>0</v>
      </c>
      <c r="C138" s="22">
        <v>25</v>
      </c>
    </row>
    <row r="139" spans="1:3" x14ac:dyDescent="0.35">
      <c r="A139" s="2">
        <v>135</v>
      </c>
      <c r="B139" s="22">
        <v>2</v>
      </c>
      <c r="C139" s="22">
        <v>21</v>
      </c>
    </row>
    <row r="140" spans="1:3" x14ac:dyDescent="0.35">
      <c r="A140" s="2">
        <v>136</v>
      </c>
      <c r="B140" s="22">
        <v>1</v>
      </c>
      <c r="C140" s="22">
        <v>23</v>
      </c>
    </row>
    <row r="141" spans="1:3" x14ac:dyDescent="0.35">
      <c r="A141" s="2">
        <v>137</v>
      </c>
      <c r="B141" s="22">
        <v>0</v>
      </c>
      <c r="C141" s="22">
        <v>23</v>
      </c>
    </row>
    <row r="142" spans="1:3" x14ac:dyDescent="0.35">
      <c r="A142" s="2">
        <v>138</v>
      </c>
      <c r="B142" s="22">
        <v>1</v>
      </c>
      <c r="C142" s="22">
        <v>24</v>
      </c>
    </row>
    <row r="143" spans="1:3" x14ac:dyDescent="0.35">
      <c r="A143" s="2">
        <v>139</v>
      </c>
      <c r="B143" s="22">
        <v>1</v>
      </c>
      <c r="C143" s="22">
        <v>25</v>
      </c>
    </row>
    <row r="144" spans="1:3" x14ac:dyDescent="0.35">
      <c r="A144" s="2">
        <v>140</v>
      </c>
      <c r="B144" s="22">
        <v>1</v>
      </c>
      <c r="C144" s="22">
        <v>21</v>
      </c>
    </row>
    <row r="145" spans="1:3" x14ac:dyDescent="0.35">
      <c r="A145" s="2">
        <v>141</v>
      </c>
      <c r="B145" s="22">
        <v>1</v>
      </c>
      <c r="C145" s="22">
        <v>26</v>
      </c>
    </row>
    <row r="146" spans="1:3" x14ac:dyDescent="0.35">
      <c r="A146" s="2">
        <v>142</v>
      </c>
      <c r="B146" s="22">
        <v>0</v>
      </c>
      <c r="C146" s="22">
        <v>24</v>
      </c>
    </row>
    <row r="147" spans="1:3" x14ac:dyDescent="0.35">
      <c r="A147" s="2">
        <v>143</v>
      </c>
      <c r="B147" s="22">
        <v>1</v>
      </c>
      <c r="C147" s="22">
        <v>29</v>
      </c>
    </row>
    <row r="148" spans="1:3" x14ac:dyDescent="0.35">
      <c r="A148" s="2">
        <v>144</v>
      </c>
      <c r="B148" s="22">
        <v>0</v>
      </c>
      <c r="C148" s="22">
        <v>27</v>
      </c>
    </row>
    <row r="149" spans="1:3" x14ac:dyDescent="0.35">
      <c r="A149" s="2">
        <v>145</v>
      </c>
      <c r="B149" s="22">
        <v>1</v>
      </c>
      <c r="C149" s="22">
        <v>29</v>
      </c>
    </row>
    <row r="150" spans="1:3" x14ac:dyDescent="0.35">
      <c r="A150" s="2">
        <v>146</v>
      </c>
      <c r="B150" s="22">
        <v>1</v>
      </c>
      <c r="C150" s="22">
        <v>28</v>
      </c>
    </row>
    <row r="151" spans="1:3" x14ac:dyDescent="0.35">
      <c r="A151" s="2">
        <v>147</v>
      </c>
      <c r="B151" s="22">
        <v>0</v>
      </c>
      <c r="C151" s="22">
        <v>29</v>
      </c>
    </row>
    <row r="152" spans="1:3" x14ac:dyDescent="0.35">
      <c r="A152" s="2">
        <v>148</v>
      </c>
      <c r="B152" s="22">
        <v>1</v>
      </c>
      <c r="C152" s="22">
        <v>23</v>
      </c>
    </row>
    <row r="153" spans="1:3" x14ac:dyDescent="0.35">
      <c r="A153" s="2">
        <v>149</v>
      </c>
      <c r="B153" s="22">
        <v>1</v>
      </c>
      <c r="C153" s="22">
        <v>30</v>
      </c>
    </row>
    <row r="154" spans="1:3" x14ac:dyDescent="0.35">
      <c r="A154" s="2">
        <v>150</v>
      </c>
      <c r="B154" s="22">
        <v>0</v>
      </c>
      <c r="C154" s="22">
        <v>23</v>
      </c>
    </row>
    <row r="155" spans="1:3" x14ac:dyDescent="0.35">
      <c r="A155" s="2">
        <v>151</v>
      </c>
      <c r="B155" s="22">
        <v>1</v>
      </c>
      <c r="C155" s="22">
        <v>29</v>
      </c>
    </row>
    <row r="156" spans="1:3" x14ac:dyDescent="0.35">
      <c r="A156" s="2">
        <v>152</v>
      </c>
      <c r="B156" s="22">
        <v>1</v>
      </c>
      <c r="C156" s="22">
        <v>25</v>
      </c>
    </row>
    <row r="157" spans="1:3" x14ac:dyDescent="0.35">
      <c r="A157" s="2">
        <v>153</v>
      </c>
      <c r="B157" s="22">
        <v>2</v>
      </c>
      <c r="C157" s="22">
        <v>28</v>
      </c>
    </row>
    <row r="158" spans="1:3" x14ac:dyDescent="0.35">
      <c r="A158" s="2">
        <v>154</v>
      </c>
      <c r="B158" s="22">
        <v>0</v>
      </c>
      <c r="C158" s="22">
        <v>26</v>
      </c>
    </row>
    <row r="159" spans="1:3" x14ac:dyDescent="0.35">
      <c r="A159" s="2">
        <v>155</v>
      </c>
      <c r="B159" s="22">
        <v>1</v>
      </c>
      <c r="C159" s="22">
        <v>21</v>
      </c>
    </row>
    <row r="160" spans="1:3" x14ac:dyDescent="0.35">
      <c r="A160" s="2">
        <v>156</v>
      </c>
      <c r="B160" s="22">
        <v>1</v>
      </c>
      <c r="C160" s="22">
        <v>27</v>
      </c>
    </row>
    <row r="161" spans="1:3" x14ac:dyDescent="0.35">
      <c r="A161" s="2">
        <v>157</v>
      </c>
      <c r="B161" s="22">
        <v>1</v>
      </c>
      <c r="C161" s="22">
        <v>25</v>
      </c>
    </row>
    <row r="162" spans="1:3" x14ac:dyDescent="0.35">
      <c r="A162" s="2">
        <v>158</v>
      </c>
      <c r="B162" s="22">
        <v>0</v>
      </c>
      <c r="C162" s="22">
        <v>27</v>
      </c>
    </row>
    <row r="163" spans="1:3" x14ac:dyDescent="0.35">
      <c r="A163" s="2">
        <v>159</v>
      </c>
      <c r="B163" s="22">
        <v>0</v>
      </c>
      <c r="C163" s="22">
        <v>22</v>
      </c>
    </row>
    <row r="164" spans="1:3" x14ac:dyDescent="0.35">
      <c r="A164" s="2">
        <v>160</v>
      </c>
      <c r="B164" s="22">
        <v>1</v>
      </c>
      <c r="C164" s="22">
        <v>30</v>
      </c>
    </row>
    <row r="165" spans="1:3" x14ac:dyDescent="0.35">
      <c r="A165" s="2">
        <v>161</v>
      </c>
      <c r="B165" s="22">
        <v>1</v>
      </c>
      <c r="C165" s="22">
        <v>28</v>
      </c>
    </row>
    <row r="166" spans="1:3" x14ac:dyDescent="0.35">
      <c r="A166" s="2">
        <v>162</v>
      </c>
      <c r="B166" s="22">
        <v>1</v>
      </c>
      <c r="C166" s="22">
        <v>30</v>
      </c>
    </row>
    <row r="167" spans="1:3" x14ac:dyDescent="0.35">
      <c r="A167" s="2">
        <v>163</v>
      </c>
      <c r="B167" s="22">
        <v>1</v>
      </c>
      <c r="C167" s="22">
        <v>21</v>
      </c>
    </row>
    <row r="168" spans="1:3" x14ac:dyDescent="0.35">
      <c r="A168" s="2">
        <v>164</v>
      </c>
      <c r="B168" s="22">
        <v>2</v>
      </c>
      <c r="C168" s="22">
        <v>30</v>
      </c>
    </row>
    <row r="169" spans="1:3" x14ac:dyDescent="0.35">
      <c r="A169" s="2">
        <v>165</v>
      </c>
      <c r="B169" s="22">
        <v>1</v>
      </c>
      <c r="C169" s="22">
        <v>24</v>
      </c>
    </row>
    <row r="170" spans="1:3" x14ac:dyDescent="0.35">
      <c r="A170" s="2">
        <v>166</v>
      </c>
      <c r="B170" s="22">
        <v>0</v>
      </c>
      <c r="C170" s="22">
        <v>29</v>
      </c>
    </row>
    <row r="171" spans="1:3" x14ac:dyDescent="0.35">
      <c r="A171" s="2">
        <v>167</v>
      </c>
      <c r="B171" s="22">
        <v>1</v>
      </c>
      <c r="C171" s="22">
        <v>29</v>
      </c>
    </row>
    <row r="172" spans="1:3" x14ac:dyDescent="0.35">
      <c r="A172" s="2">
        <v>168</v>
      </c>
      <c r="B172" s="22">
        <v>1</v>
      </c>
      <c r="C172" s="22">
        <v>30</v>
      </c>
    </row>
    <row r="173" spans="1:3" x14ac:dyDescent="0.35">
      <c r="A173" s="2">
        <v>169</v>
      </c>
      <c r="B173" s="22">
        <v>1</v>
      </c>
      <c r="C173" s="22">
        <v>24</v>
      </c>
    </row>
    <row r="174" spans="1:3" x14ac:dyDescent="0.35">
      <c r="A174" s="2">
        <v>170</v>
      </c>
      <c r="B174" s="22">
        <v>1</v>
      </c>
      <c r="C174" s="22">
        <v>27</v>
      </c>
    </row>
    <row r="175" spans="1:3" x14ac:dyDescent="0.35">
      <c r="A175" s="2">
        <v>171</v>
      </c>
      <c r="B175" s="22">
        <v>0</v>
      </c>
      <c r="C175" s="22">
        <v>20</v>
      </c>
    </row>
    <row r="176" spans="1:3" x14ac:dyDescent="0.35">
      <c r="A176" s="2">
        <v>172</v>
      </c>
      <c r="B176" s="22">
        <v>0</v>
      </c>
      <c r="C176" s="22">
        <v>26</v>
      </c>
    </row>
    <row r="177" spans="1:3" x14ac:dyDescent="0.35">
      <c r="A177" s="2">
        <v>173</v>
      </c>
      <c r="B177" s="22">
        <v>1</v>
      </c>
      <c r="C177" s="22">
        <v>21</v>
      </c>
    </row>
    <row r="178" spans="1:3" x14ac:dyDescent="0.35">
      <c r="A178" s="2">
        <v>174</v>
      </c>
      <c r="B178" s="22">
        <v>1</v>
      </c>
      <c r="C178" s="22">
        <v>22</v>
      </c>
    </row>
    <row r="179" spans="1:3" x14ac:dyDescent="0.35">
      <c r="A179" s="2">
        <v>175</v>
      </c>
      <c r="B179" s="22">
        <v>0</v>
      </c>
      <c r="C179" s="22">
        <v>25</v>
      </c>
    </row>
    <row r="180" spans="1:3" x14ac:dyDescent="0.35">
      <c r="A180" s="2">
        <v>176</v>
      </c>
      <c r="B180" s="22">
        <v>1</v>
      </c>
      <c r="C180" s="22">
        <v>24</v>
      </c>
    </row>
    <row r="181" spans="1:3" x14ac:dyDescent="0.35">
      <c r="A181" s="2">
        <v>177</v>
      </c>
      <c r="B181" s="22">
        <v>0</v>
      </c>
      <c r="C181" s="22">
        <v>21</v>
      </c>
    </row>
    <row r="182" spans="1:3" x14ac:dyDescent="0.35">
      <c r="A182" s="2">
        <v>178</v>
      </c>
      <c r="B182" s="22">
        <v>0</v>
      </c>
      <c r="C182" s="22">
        <v>25</v>
      </c>
    </row>
    <row r="183" spans="1:3" x14ac:dyDescent="0.35">
      <c r="A183" s="2">
        <v>179</v>
      </c>
      <c r="B183" s="22">
        <v>1</v>
      </c>
      <c r="C183" s="22">
        <v>22</v>
      </c>
    </row>
    <row r="184" spans="1:3" x14ac:dyDescent="0.35">
      <c r="A184" s="2">
        <v>180</v>
      </c>
      <c r="B184" s="22">
        <v>1</v>
      </c>
      <c r="C184" s="22">
        <v>27</v>
      </c>
    </row>
    <row r="185" spans="1:3" x14ac:dyDescent="0.35">
      <c r="A185" s="2">
        <v>181</v>
      </c>
      <c r="B185" s="22">
        <v>1</v>
      </c>
      <c r="C185" s="22">
        <v>20</v>
      </c>
    </row>
    <row r="186" spans="1:3" x14ac:dyDescent="0.35">
      <c r="A186" s="2">
        <v>182</v>
      </c>
      <c r="B186" s="22">
        <v>0</v>
      </c>
      <c r="C186" s="22">
        <v>30</v>
      </c>
    </row>
    <row r="187" spans="1:3" x14ac:dyDescent="0.35">
      <c r="A187" s="2">
        <v>183</v>
      </c>
      <c r="B187" s="22">
        <v>1</v>
      </c>
      <c r="C187" s="22">
        <v>28</v>
      </c>
    </row>
    <row r="188" spans="1:3" x14ac:dyDescent="0.35">
      <c r="A188" s="2">
        <v>184</v>
      </c>
      <c r="B188" s="22">
        <v>2</v>
      </c>
      <c r="C188" s="22">
        <v>27</v>
      </c>
    </row>
    <row r="189" spans="1:3" x14ac:dyDescent="0.35">
      <c r="A189" s="2">
        <v>185</v>
      </c>
      <c r="B189" s="22">
        <v>1</v>
      </c>
      <c r="C189" s="22">
        <v>22</v>
      </c>
    </row>
    <row r="190" spans="1:3" x14ac:dyDescent="0.35">
      <c r="A190" s="2">
        <v>186</v>
      </c>
      <c r="B190" s="22">
        <v>1</v>
      </c>
      <c r="C190" s="22">
        <v>22</v>
      </c>
    </row>
    <row r="191" spans="1:3" x14ac:dyDescent="0.35">
      <c r="A191" s="2">
        <v>187</v>
      </c>
      <c r="B191" s="22">
        <v>0</v>
      </c>
      <c r="C191" s="22">
        <v>26</v>
      </c>
    </row>
    <row r="192" spans="1:3" x14ac:dyDescent="0.35">
      <c r="A192" s="2">
        <v>188</v>
      </c>
      <c r="B192" s="22">
        <v>1</v>
      </c>
      <c r="C192" s="22">
        <v>26</v>
      </c>
    </row>
    <row r="193" spans="1:3" x14ac:dyDescent="0.35">
      <c r="A193" s="2">
        <v>189</v>
      </c>
      <c r="B193" s="22">
        <v>1</v>
      </c>
      <c r="C193" s="22">
        <v>25</v>
      </c>
    </row>
    <row r="194" spans="1:3" x14ac:dyDescent="0.35">
      <c r="A194" s="2">
        <v>190</v>
      </c>
      <c r="B194" s="22">
        <v>1</v>
      </c>
      <c r="C194" s="22">
        <v>26</v>
      </c>
    </row>
    <row r="195" spans="1:3" x14ac:dyDescent="0.35">
      <c r="A195" s="2">
        <v>191</v>
      </c>
      <c r="B195" s="22">
        <v>0</v>
      </c>
      <c r="C195" s="22">
        <v>23</v>
      </c>
    </row>
    <row r="196" spans="1:3" x14ac:dyDescent="0.35">
      <c r="A196" s="2">
        <v>192</v>
      </c>
      <c r="B196" s="22">
        <v>2</v>
      </c>
      <c r="C196" s="22">
        <v>24</v>
      </c>
    </row>
    <row r="197" spans="1:3" x14ac:dyDescent="0.35">
      <c r="A197" s="2">
        <v>193</v>
      </c>
      <c r="B197" s="22">
        <v>1</v>
      </c>
      <c r="C197" s="22">
        <v>26</v>
      </c>
    </row>
    <row r="198" spans="1:3" x14ac:dyDescent="0.35">
      <c r="A198" s="2">
        <v>194</v>
      </c>
      <c r="B198" s="22">
        <v>0</v>
      </c>
      <c r="C198" s="22">
        <v>27</v>
      </c>
    </row>
    <row r="199" spans="1:3" x14ac:dyDescent="0.35">
      <c r="A199" s="2">
        <v>195</v>
      </c>
      <c r="B199" s="22">
        <v>1</v>
      </c>
      <c r="C199" s="22">
        <v>20</v>
      </c>
    </row>
    <row r="200" spans="1:3" x14ac:dyDescent="0.35">
      <c r="A200" s="2">
        <v>196</v>
      </c>
      <c r="B200" s="22">
        <v>1</v>
      </c>
      <c r="C200" s="22">
        <v>29</v>
      </c>
    </row>
    <row r="201" spans="1:3" x14ac:dyDescent="0.35">
      <c r="A201" s="2">
        <v>197</v>
      </c>
      <c r="B201" s="22">
        <v>0</v>
      </c>
      <c r="C201" s="22">
        <v>21</v>
      </c>
    </row>
    <row r="202" spans="1:3" x14ac:dyDescent="0.35">
      <c r="A202" s="2">
        <v>198</v>
      </c>
      <c r="B202" s="22">
        <v>0</v>
      </c>
      <c r="C202" s="22">
        <v>28</v>
      </c>
    </row>
    <row r="203" spans="1:3" x14ac:dyDescent="0.35">
      <c r="A203" s="2">
        <v>199</v>
      </c>
      <c r="B203" s="22">
        <v>0</v>
      </c>
      <c r="C203" s="22">
        <v>28</v>
      </c>
    </row>
    <row r="204" spans="1:3" x14ac:dyDescent="0.35">
      <c r="A204" s="2">
        <v>200</v>
      </c>
      <c r="B204" s="22">
        <v>1</v>
      </c>
      <c r="C204" s="22">
        <v>29</v>
      </c>
    </row>
    <row r="205" spans="1:3" x14ac:dyDescent="0.35">
      <c r="A205" s="2">
        <v>201</v>
      </c>
      <c r="B205" s="22">
        <v>0</v>
      </c>
      <c r="C205" s="22">
        <v>26</v>
      </c>
    </row>
    <row r="206" spans="1:3" x14ac:dyDescent="0.35">
      <c r="A206" s="2">
        <v>202</v>
      </c>
      <c r="B206" s="22">
        <v>0</v>
      </c>
      <c r="C206" s="22">
        <v>27</v>
      </c>
    </row>
    <row r="207" spans="1:3" x14ac:dyDescent="0.35">
      <c r="A207" s="2">
        <v>203</v>
      </c>
      <c r="B207" s="22">
        <v>1</v>
      </c>
      <c r="C207" s="22">
        <v>23</v>
      </c>
    </row>
    <row r="208" spans="1:3" x14ac:dyDescent="0.35">
      <c r="A208" s="2">
        <v>204</v>
      </c>
      <c r="B208" s="22">
        <v>1</v>
      </c>
      <c r="C208" s="22">
        <v>27</v>
      </c>
    </row>
    <row r="209" spans="1:3" x14ac:dyDescent="0.35">
      <c r="A209" s="2">
        <v>205</v>
      </c>
      <c r="B209" s="22">
        <v>1</v>
      </c>
      <c r="C209" s="22">
        <v>26</v>
      </c>
    </row>
    <row r="210" spans="1:3" x14ac:dyDescent="0.35">
      <c r="A210" s="2">
        <v>206</v>
      </c>
      <c r="B210" s="22">
        <v>1</v>
      </c>
      <c r="C210" s="22">
        <v>21</v>
      </c>
    </row>
    <row r="211" spans="1:3" x14ac:dyDescent="0.35">
      <c r="A211" s="2">
        <v>207</v>
      </c>
      <c r="B211" s="22">
        <v>1</v>
      </c>
      <c r="C211" s="22">
        <v>23</v>
      </c>
    </row>
    <row r="212" spans="1:3" x14ac:dyDescent="0.35">
      <c r="A212" s="2">
        <v>208</v>
      </c>
      <c r="B212" s="22">
        <v>0</v>
      </c>
      <c r="C212" s="22">
        <v>26</v>
      </c>
    </row>
    <row r="213" spans="1:3" x14ac:dyDescent="0.35">
      <c r="A213" s="2">
        <v>209</v>
      </c>
      <c r="B213" s="22">
        <v>0</v>
      </c>
      <c r="C213" s="22">
        <v>25</v>
      </c>
    </row>
    <row r="214" spans="1:3" x14ac:dyDescent="0.35">
      <c r="A214" s="2">
        <v>210</v>
      </c>
      <c r="B214" s="22">
        <v>1</v>
      </c>
      <c r="C214" s="22">
        <v>29</v>
      </c>
    </row>
    <row r="215" spans="1:3" x14ac:dyDescent="0.35">
      <c r="A215" s="2">
        <v>211</v>
      </c>
      <c r="B215" s="22">
        <v>1</v>
      </c>
      <c r="C215" s="22">
        <v>30</v>
      </c>
    </row>
    <row r="216" spans="1:3" x14ac:dyDescent="0.35">
      <c r="A216" s="2">
        <v>212</v>
      </c>
      <c r="B216" s="22">
        <v>1</v>
      </c>
      <c r="C216" s="22">
        <v>26</v>
      </c>
    </row>
    <row r="217" spans="1:3" x14ac:dyDescent="0.35">
      <c r="A217" s="2">
        <v>213</v>
      </c>
      <c r="B217" s="22">
        <v>1</v>
      </c>
      <c r="C217" s="22">
        <v>21</v>
      </c>
    </row>
    <row r="218" spans="1:3" x14ac:dyDescent="0.35">
      <c r="A218" s="2">
        <v>214</v>
      </c>
      <c r="B218" s="22">
        <v>1</v>
      </c>
      <c r="C218" s="22">
        <v>25</v>
      </c>
    </row>
    <row r="219" spans="1:3" x14ac:dyDescent="0.35">
      <c r="A219" s="2">
        <v>215</v>
      </c>
      <c r="B219" s="22">
        <v>1</v>
      </c>
      <c r="C219" s="22">
        <v>24</v>
      </c>
    </row>
    <row r="220" spans="1:3" x14ac:dyDescent="0.35">
      <c r="A220" s="2">
        <v>216</v>
      </c>
      <c r="B220" s="22">
        <v>1</v>
      </c>
      <c r="C220" s="22">
        <v>22</v>
      </c>
    </row>
    <row r="221" spans="1:3" x14ac:dyDescent="0.35">
      <c r="A221" s="2">
        <v>217</v>
      </c>
      <c r="B221" s="22">
        <v>0</v>
      </c>
      <c r="C221" s="22">
        <v>30</v>
      </c>
    </row>
    <row r="222" spans="1:3" x14ac:dyDescent="0.35">
      <c r="A222" s="2">
        <v>218</v>
      </c>
      <c r="B222" s="22">
        <v>1</v>
      </c>
      <c r="C222" s="22">
        <v>29</v>
      </c>
    </row>
    <row r="223" spans="1:3" x14ac:dyDescent="0.35">
      <c r="A223" s="2">
        <v>219</v>
      </c>
      <c r="B223" s="22">
        <v>1</v>
      </c>
      <c r="C223" s="22">
        <v>22</v>
      </c>
    </row>
    <row r="224" spans="1:3" x14ac:dyDescent="0.35">
      <c r="A224" s="2">
        <v>220</v>
      </c>
      <c r="B224" s="22">
        <v>0</v>
      </c>
      <c r="C224" s="22">
        <v>20</v>
      </c>
    </row>
    <row r="225" spans="1:3" x14ac:dyDescent="0.35">
      <c r="A225" s="2">
        <v>221</v>
      </c>
      <c r="B225" s="22">
        <v>1</v>
      </c>
      <c r="C225" s="22">
        <v>28</v>
      </c>
    </row>
    <row r="226" spans="1:3" x14ac:dyDescent="0.35">
      <c r="A226" s="2">
        <v>222</v>
      </c>
      <c r="B226" s="22">
        <v>1</v>
      </c>
      <c r="C226" s="22">
        <v>21</v>
      </c>
    </row>
    <row r="227" spans="1:3" x14ac:dyDescent="0.35">
      <c r="A227" s="2">
        <v>223</v>
      </c>
      <c r="B227" s="22">
        <v>1</v>
      </c>
      <c r="C227" s="22">
        <v>21</v>
      </c>
    </row>
    <row r="228" spans="1:3" x14ac:dyDescent="0.35">
      <c r="A228" s="2">
        <v>224</v>
      </c>
      <c r="B228" s="22">
        <v>1</v>
      </c>
      <c r="C228" s="22">
        <v>29</v>
      </c>
    </row>
    <row r="229" spans="1:3" x14ac:dyDescent="0.35">
      <c r="A229" s="2">
        <v>225</v>
      </c>
      <c r="B229" s="22">
        <v>0</v>
      </c>
      <c r="C229" s="22">
        <v>25</v>
      </c>
    </row>
    <row r="230" spans="1:3" x14ac:dyDescent="0.35">
      <c r="A230" s="2">
        <v>226</v>
      </c>
      <c r="B230" s="22">
        <v>0</v>
      </c>
      <c r="C230" s="22">
        <v>27</v>
      </c>
    </row>
    <row r="231" spans="1:3" x14ac:dyDescent="0.35">
      <c r="A231" s="2">
        <v>227</v>
      </c>
      <c r="B231" s="22">
        <v>1</v>
      </c>
      <c r="C231" s="22">
        <v>24</v>
      </c>
    </row>
    <row r="232" spans="1:3" x14ac:dyDescent="0.35">
      <c r="A232" s="2">
        <v>228</v>
      </c>
      <c r="B232" s="22">
        <v>1</v>
      </c>
      <c r="C232" s="22">
        <v>27</v>
      </c>
    </row>
    <row r="233" spans="1:3" x14ac:dyDescent="0.35">
      <c r="A233" s="2">
        <v>229</v>
      </c>
      <c r="B233" s="22">
        <v>1</v>
      </c>
      <c r="C233" s="22">
        <v>20</v>
      </c>
    </row>
    <row r="234" spans="1:3" x14ac:dyDescent="0.35">
      <c r="A234" s="2">
        <v>230</v>
      </c>
      <c r="B234" s="22">
        <v>0</v>
      </c>
      <c r="C234" s="22">
        <v>22</v>
      </c>
    </row>
    <row r="235" spans="1:3" x14ac:dyDescent="0.35">
      <c r="A235" s="2">
        <v>231</v>
      </c>
      <c r="B235" s="22">
        <v>0</v>
      </c>
      <c r="C235" s="22">
        <v>21</v>
      </c>
    </row>
    <row r="236" spans="1:3" x14ac:dyDescent="0.35">
      <c r="A236" s="2">
        <v>232</v>
      </c>
      <c r="B236" s="22">
        <v>0</v>
      </c>
      <c r="C236" s="22">
        <v>30</v>
      </c>
    </row>
    <row r="237" spans="1:3" x14ac:dyDescent="0.35">
      <c r="A237" s="2">
        <v>233</v>
      </c>
      <c r="B237" s="22">
        <v>1</v>
      </c>
      <c r="C237" s="22">
        <v>25</v>
      </c>
    </row>
    <row r="238" spans="1:3" x14ac:dyDescent="0.35">
      <c r="A238" s="2">
        <v>234</v>
      </c>
      <c r="B238" s="22">
        <v>1</v>
      </c>
      <c r="C238" s="22">
        <v>21</v>
      </c>
    </row>
    <row r="239" spans="1:3" x14ac:dyDescent="0.35">
      <c r="A239" s="2">
        <v>235</v>
      </c>
      <c r="B239" s="22">
        <v>1</v>
      </c>
      <c r="C239" s="22">
        <v>24</v>
      </c>
    </row>
    <row r="240" spans="1:3" x14ac:dyDescent="0.35">
      <c r="A240" s="2">
        <v>236</v>
      </c>
      <c r="B240" s="22">
        <v>2</v>
      </c>
      <c r="C240" s="22">
        <v>27</v>
      </c>
    </row>
    <row r="241" spans="1:3" x14ac:dyDescent="0.35">
      <c r="A241" s="2">
        <v>237</v>
      </c>
      <c r="B241" s="22">
        <v>1</v>
      </c>
      <c r="C241" s="22">
        <v>20</v>
      </c>
    </row>
    <row r="242" spans="1:3" x14ac:dyDescent="0.35">
      <c r="A242" s="2">
        <v>238</v>
      </c>
      <c r="B242" s="22">
        <v>1</v>
      </c>
      <c r="C242" s="22">
        <v>29</v>
      </c>
    </row>
    <row r="243" spans="1:3" x14ac:dyDescent="0.35">
      <c r="A243" s="2">
        <v>239</v>
      </c>
      <c r="B243" s="22">
        <v>1</v>
      </c>
      <c r="C243" s="22">
        <v>25</v>
      </c>
    </row>
    <row r="244" spans="1:3" x14ac:dyDescent="0.35">
      <c r="A244" s="2">
        <v>240</v>
      </c>
      <c r="B244" s="22">
        <v>1</v>
      </c>
      <c r="C244" s="22">
        <v>29</v>
      </c>
    </row>
    <row r="245" spans="1:3" x14ac:dyDescent="0.35">
      <c r="A245" s="2">
        <v>241</v>
      </c>
      <c r="B245" s="22">
        <v>0</v>
      </c>
      <c r="C245" s="22">
        <v>20</v>
      </c>
    </row>
    <row r="246" spans="1:3" x14ac:dyDescent="0.35">
      <c r="A246" s="2">
        <v>242</v>
      </c>
      <c r="B246" s="22">
        <v>1</v>
      </c>
      <c r="C246" s="22">
        <v>20</v>
      </c>
    </row>
    <row r="247" spans="1:3" x14ac:dyDescent="0.35">
      <c r="A247" s="2">
        <v>243</v>
      </c>
      <c r="B247" s="22">
        <v>1</v>
      </c>
      <c r="C247" s="22">
        <v>20</v>
      </c>
    </row>
    <row r="248" spans="1:3" x14ac:dyDescent="0.35">
      <c r="A248" s="2">
        <v>244</v>
      </c>
      <c r="B248" s="22">
        <v>1</v>
      </c>
      <c r="C248" s="22">
        <v>21</v>
      </c>
    </row>
    <row r="249" spans="1:3" x14ac:dyDescent="0.35">
      <c r="A249" s="2">
        <v>245</v>
      </c>
      <c r="B249" s="22">
        <v>2</v>
      </c>
      <c r="C249" s="22">
        <v>20</v>
      </c>
    </row>
    <row r="250" spans="1:3" x14ac:dyDescent="0.35">
      <c r="A250" s="2">
        <v>246</v>
      </c>
      <c r="B250" s="22">
        <v>1</v>
      </c>
      <c r="C250" s="22">
        <v>26</v>
      </c>
    </row>
    <row r="251" spans="1:3" x14ac:dyDescent="0.35">
      <c r="A251" s="2">
        <v>247</v>
      </c>
      <c r="B251" s="22">
        <v>0</v>
      </c>
      <c r="C251" s="22">
        <v>23</v>
      </c>
    </row>
    <row r="252" spans="1:3" x14ac:dyDescent="0.35">
      <c r="A252" s="2">
        <v>248</v>
      </c>
      <c r="B252" s="22">
        <v>1</v>
      </c>
      <c r="C252" s="22">
        <v>28</v>
      </c>
    </row>
    <row r="253" spans="1:3" x14ac:dyDescent="0.35">
      <c r="A253" s="2">
        <v>249</v>
      </c>
      <c r="B253" s="22">
        <v>1</v>
      </c>
      <c r="C253" s="22">
        <v>24</v>
      </c>
    </row>
    <row r="254" spans="1:3" x14ac:dyDescent="0.35">
      <c r="A254" s="2">
        <v>250</v>
      </c>
      <c r="B254" s="22">
        <v>1</v>
      </c>
      <c r="C254" s="22">
        <v>28</v>
      </c>
    </row>
    <row r="255" spans="1:3" x14ac:dyDescent="0.35">
      <c r="A255" s="2">
        <v>251</v>
      </c>
      <c r="B255" s="22">
        <v>1</v>
      </c>
      <c r="C255" s="22">
        <v>22</v>
      </c>
    </row>
    <row r="256" spans="1:3" x14ac:dyDescent="0.35">
      <c r="A256" s="2">
        <v>252</v>
      </c>
      <c r="B256" s="22">
        <v>1</v>
      </c>
      <c r="C256" s="22">
        <v>25</v>
      </c>
    </row>
  </sheetData>
  <mergeCells count="2">
    <mergeCell ref="A1:G1"/>
    <mergeCell ref="H1:J1"/>
  </mergeCells>
  <phoneticPr fontId="1"/>
  <pageMargins left="0.7" right="0.7" top="0.75" bottom="0.75" header="0.3" footer="0.3"/>
  <pageSetup scale="40" fitToHeight="4" orientation="landscape" horizontalDpi="0" verticalDpi="0"/>
  <drawing r:id="rId1"/>
  <legacy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16"/>
  <sheetViews>
    <sheetView workbookViewId="0">
      <selection sqref="A1:G1"/>
    </sheetView>
  </sheetViews>
  <sheetFormatPr baseColWidth="12" defaultColWidth="8.83203125" defaultRowHeight="19" x14ac:dyDescent="0.35"/>
  <cols>
    <col min="1" max="1" width="10.6640625" style="2" customWidth="1"/>
    <col min="2" max="3" width="26.1640625" style="2" customWidth="1"/>
    <col min="4" max="7" width="8.83203125" style="2"/>
    <col min="8" max="8" width="8.6640625" style="2" customWidth="1"/>
    <col min="9" max="16384" width="8.83203125" style="2"/>
  </cols>
  <sheetData>
    <row r="1" spans="1:10" ht="38" x14ac:dyDescent="0.65">
      <c r="A1" s="43" t="s">
        <v>65</v>
      </c>
      <c r="B1" s="43"/>
      <c r="C1" s="43"/>
      <c r="D1" s="43"/>
      <c r="E1" s="43"/>
      <c r="F1" s="43"/>
      <c r="G1" s="43"/>
      <c r="H1" s="39" t="s">
        <v>64</v>
      </c>
      <c r="I1" s="39"/>
      <c r="J1" s="39"/>
    </row>
    <row r="3" spans="1:10" x14ac:dyDescent="0.35">
      <c r="A3" s="2" t="s">
        <v>69</v>
      </c>
      <c r="B3" s="2" t="s">
        <v>67</v>
      </c>
      <c r="C3" s="2" t="s">
        <v>70</v>
      </c>
    </row>
    <row r="4" spans="1:10" x14ac:dyDescent="0.35">
      <c r="A4" s="2">
        <v>0</v>
      </c>
      <c r="B4" s="22">
        <v>0</v>
      </c>
      <c r="C4" s="22">
        <v>0</v>
      </c>
    </row>
    <row r="5" spans="1:10" x14ac:dyDescent="0.35">
      <c r="A5" s="2">
        <v>1</v>
      </c>
      <c r="B5" s="22">
        <v>0</v>
      </c>
      <c r="C5" s="22">
        <v>0</v>
      </c>
    </row>
    <row r="6" spans="1:10" x14ac:dyDescent="0.35">
      <c r="A6" s="2">
        <v>2</v>
      </c>
      <c r="B6" s="22">
        <v>0</v>
      </c>
      <c r="C6" s="22">
        <v>0</v>
      </c>
    </row>
    <row r="7" spans="1:10" x14ac:dyDescent="0.35">
      <c r="A7" s="2">
        <v>3</v>
      </c>
      <c r="B7" s="22">
        <v>0</v>
      </c>
      <c r="C7" s="22">
        <v>3</v>
      </c>
    </row>
    <row r="8" spans="1:10" x14ac:dyDescent="0.35">
      <c r="A8" s="2">
        <v>4</v>
      </c>
      <c r="B8" s="22">
        <v>0</v>
      </c>
      <c r="C8" s="22">
        <v>4</v>
      </c>
    </row>
    <row r="9" spans="1:10" x14ac:dyDescent="0.35">
      <c r="A9" s="2">
        <v>5</v>
      </c>
      <c r="B9" s="22">
        <v>0</v>
      </c>
      <c r="C9" s="22">
        <v>7</v>
      </c>
    </row>
    <row r="10" spans="1:10" x14ac:dyDescent="0.35">
      <c r="A10" s="2">
        <v>6</v>
      </c>
      <c r="B10" s="22">
        <v>0</v>
      </c>
      <c r="C10" s="22">
        <v>9</v>
      </c>
    </row>
    <row r="11" spans="1:10" x14ac:dyDescent="0.35">
      <c r="A11" s="2">
        <v>7</v>
      </c>
      <c r="B11" s="22">
        <v>0</v>
      </c>
      <c r="C11" s="22">
        <v>18</v>
      </c>
    </row>
    <row r="12" spans="1:10" x14ac:dyDescent="0.35">
      <c r="A12" s="2">
        <v>8</v>
      </c>
      <c r="B12" s="22">
        <v>0</v>
      </c>
      <c r="C12" s="22">
        <v>18</v>
      </c>
    </row>
    <row r="13" spans="1:10" x14ac:dyDescent="0.35">
      <c r="A13" s="2">
        <v>9</v>
      </c>
      <c r="B13" s="22">
        <v>0</v>
      </c>
      <c r="C13" s="22">
        <v>22</v>
      </c>
    </row>
    <row r="14" spans="1:10" x14ac:dyDescent="0.35">
      <c r="A14" s="2">
        <v>10</v>
      </c>
      <c r="B14" s="22">
        <v>0</v>
      </c>
      <c r="C14" s="22">
        <v>27</v>
      </c>
    </row>
    <row r="15" spans="1:10" x14ac:dyDescent="0.35">
      <c r="A15" s="2">
        <v>11</v>
      </c>
      <c r="B15" s="22">
        <v>0</v>
      </c>
      <c r="C15" s="22">
        <v>33</v>
      </c>
    </row>
    <row r="16" spans="1:10" x14ac:dyDescent="0.35">
      <c r="A16" s="2">
        <v>12</v>
      </c>
      <c r="B16" s="22">
        <v>0</v>
      </c>
      <c r="C16" s="22">
        <v>38</v>
      </c>
    </row>
    <row r="17" spans="1:3" x14ac:dyDescent="0.35">
      <c r="A17" s="2">
        <v>13</v>
      </c>
      <c r="B17" s="22">
        <v>0</v>
      </c>
      <c r="C17" s="22">
        <v>41</v>
      </c>
    </row>
    <row r="18" spans="1:3" x14ac:dyDescent="0.35">
      <c r="A18" s="2">
        <v>14</v>
      </c>
      <c r="B18" s="22">
        <v>0</v>
      </c>
      <c r="C18" s="22">
        <v>47</v>
      </c>
    </row>
    <row r="19" spans="1:3" x14ac:dyDescent="0.35">
      <c r="A19" s="2">
        <v>15</v>
      </c>
      <c r="B19" s="22">
        <v>0</v>
      </c>
      <c r="C19" s="22">
        <v>56</v>
      </c>
    </row>
    <row r="20" spans="1:3" x14ac:dyDescent="0.35">
      <c r="A20" s="2">
        <v>16</v>
      </c>
      <c r="B20" s="22">
        <v>0</v>
      </c>
      <c r="C20" s="22">
        <v>64</v>
      </c>
    </row>
    <row r="21" spans="1:3" x14ac:dyDescent="0.35">
      <c r="A21" s="2">
        <v>17</v>
      </c>
      <c r="B21" s="22">
        <v>0</v>
      </c>
      <c r="C21" s="22">
        <v>72</v>
      </c>
    </row>
    <row r="22" spans="1:3" x14ac:dyDescent="0.35">
      <c r="A22" s="2">
        <v>18</v>
      </c>
      <c r="B22" s="22">
        <v>0</v>
      </c>
      <c r="C22" s="22">
        <v>82</v>
      </c>
    </row>
    <row r="23" spans="1:3" x14ac:dyDescent="0.35">
      <c r="A23" s="2">
        <v>19</v>
      </c>
      <c r="B23" s="22">
        <v>0</v>
      </c>
      <c r="C23" s="22">
        <v>93</v>
      </c>
    </row>
    <row r="24" spans="1:3" x14ac:dyDescent="0.35">
      <c r="A24" s="2">
        <v>20</v>
      </c>
      <c r="B24" s="22">
        <v>0</v>
      </c>
      <c r="C24" s="22">
        <v>97</v>
      </c>
    </row>
    <row r="25" spans="1:3" x14ac:dyDescent="0.35">
      <c r="A25" s="2">
        <v>21</v>
      </c>
      <c r="B25" s="22">
        <v>0</v>
      </c>
      <c r="C25" s="22">
        <v>103</v>
      </c>
    </row>
    <row r="26" spans="1:3" x14ac:dyDescent="0.35">
      <c r="A26" s="2">
        <v>22</v>
      </c>
      <c r="B26" s="22">
        <v>0</v>
      </c>
      <c r="C26" s="22">
        <v>112</v>
      </c>
    </row>
    <row r="27" spans="1:3" x14ac:dyDescent="0.35">
      <c r="A27" s="2">
        <v>23</v>
      </c>
      <c r="B27" s="22">
        <v>0</v>
      </c>
      <c r="C27" s="22">
        <v>121</v>
      </c>
    </row>
    <row r="28" spans="1:3" x14ac:dyDescent="0.35">
      <c r="A28" s="2">
        <v>24</v>
      </c>
      <c r="B28" s="22">
        <v>0</v>
      </c>
      <c r="C28" s="22">
        <v>127</v>
      </c>
    </row>
    <row r="29" spans="1:3" x14ac:dyDescent="0.35">
      <c r="A29" s="2">
        <v>25</v>
      </c>
      <c r="B29" s="22">
        <v>0</v>
      </c>
      <c r="C29" s="22">
        <v>107</v>
      </c>
    </row>
    <row r="30" spans="1:3" x14ac:dyDescent="0.35">
      <c r="A30" s="2">
        <v>26</v>
      </c>
      <c r="B30" s="22">
        <v>0</v>
      </c>
      <c r="C30" s="22">
        <v>88</v>
      </c>
    </row>
    <row r="31" spans="1:3" x14ac:dyDescent="0.35">
      <c r="A31" s="2">
        <v>27</v>
      </c>
      <c r="B31" s="22">
        <v>0</v>
      </c>
      <c r="C31" s="22">
        <v>67</v>
      </c>
    </row>
    <row r="32" spans="1:3" x14ac:dyDescent="0.35">
      <c r="A32" s="2">
        <v>28</v>
      </c>
      <c r="B32" s="22">
        <v>17</v>
      </c>
      <c r="C32" s="22">
        <v>46</v>
      </c>
    </row>
    <row r="33" spans="1:3" x14ac:dyDescent="0.35">
      <c r="A33" s="2">
        <v>29</v>
      </c>
      <c r="B33" s="22">
        <v>0</v>
      </c>
      <c r="C33" s="22">
        <v>46</v>
      </c>
    </row>
    <row r="34" spans="1:3" x14ac:dyDescent="0.35">
      <c r="A34" s="2">
        <v>30</v>
      </c>
      <c r="B34" s="22">
        <v>0</v>
      </c>
      <c r="C34" s="22">
        <v>53</v>
      </c>
    </row>
    <row r="35" spans="1:3" x14ac:dyDescent="0.35">
      <c r="A35" s="2">
        <v>31</v>
      </c>
      <c r="B35" s="22">
        <v>0</v>
      </c>
      <c r="C35" s="22">
        <v>62</v>
      </c>
    </row>
    <row r="36" spans="1:3" x14ac:dyDescent="0.35">
      <c r="A36" s="2">
        <v>32</v>
      </c>
      <c r="B36" s="22">
        <v>0</v>
      </c>
      <c r="C36" s="22">
        <v>62</v>
      </c>
    </row>
    <row r="37" spans="1:3" x14ac:dyDescent="0.35">
      <c r="A37" s="2">
        <v>33</v>
      </c>
      <c r="B37" s="22">
        <v>0</v>
      </c>
      <c r="C37" s="22">
        <v>65</v>
      </c>
    </row>
    <row r="38" spans="1:3" x14ac:dyDescent="0.35">
      <c r="A38" s="2">
        <v>34</v>
      </c>
      <c r="B38" s="22">
        <v>0</v>
      </c>
      <c r="C38" s="22">
        <v>68</v>
      </c>
    </row>
    <row r="39" spans="1:3" x14ac:dyDescent="0.35">
      <c r="A39" s="2">
        <v>35</v>
      </c>
      <c r="B39" s="22">
        <v>0</v>
      </c>
      <c r="C39" s="22">
        <v>72</v>
      </c>
    </row>
    <row r="40" spans="1:3" x14ac:dyDescent="0.35">
      <c r="A40" s="2">
        <v>36</v>
      </c>
      <c r="B40" s="22">
        <v>0</v>
      </c>
      <c r="C40" s="22">
        <v>69</v>
      </c>
    </row>
    <row r="41" spans="1:3" x14ac:dyDescent="0.35">
      <c r="A41" s="2">
        <v>37</v>
      </c>
      <c r="B41" s="22">
        <v>0</v>
      </c>
      <c r="C41" s="22">
        <v>74</v>
      </c>
    </row>
    <row r="42" spans="1:3" x14ac:dyDescent="0.35">
      <c r="A42" s="2">
        <v>38</v>
      </c>
      <c r="B42" s="22">
        <v>0</v>
      </c>
      <c r="C42" s="22">
        <v>78</v>
      </c>
    </row>
    <row r="43" spans="1:3" x14ac:dyDescent="0.35">
      <c r="A43" s="2">
        <v>39</v>
      </c>
      <c r="B43" s="22">
        <v>0</v>
      </c>
      <c r="C43" s="22">
        <v>79</v>
      </c>
    </row>
    <row r="44" spans="1:3" x14ac:dyDescent="0.35">
      <c r="A44" s="2">
        <v>40</v>
      </c>
      <c r="B44" s="22">
        <v>0</v>
      </c>
      <c r="C44" s="22">
        <v>87</v>
      </c>
    </row>
    <row r="45" spans="1:3" x14ac:dyDescent="0.35">
      <c r="A45" s="2">
        <v>41</v>
      </c>
      <c r="B45" s="22">
        <v>0</v>
      </c>
      <c r="C45" s="22">
        <v>92</v>
      </c>
    </row>
    <row r="46" spans="1:3" x14ac:dyDescent="0.35">
      <c r="A46" s="2">
        <v>42</v>
      </c>
      <c r="B46" s="22">
        <v>0</v>
      </c>
      <c r="C46" s="22">
        <v>98</v>
      </c>
    </row>
    <row r="47" spans="1:3" x14ac:dyDescent="0.35">
      <c r="A47" s="2">
        <v>43</v>
      </c>
      <c r="B47" s="22">
        <v>0</v>
      </c>
      <c r="C47" s="22">
        <v>108</v>
      </c>
    </row>
    <row r="48" spans="1:3" x14ac:dyDescent="0.35">
      <c r="A48" s="2">
        <v>44</v>
      </c>
      <c r="B48" s="22">
        <v>0</v>
      </c>
      <c r="C48" s="22">
        <v>110</v>
      </c>
    </row>
    <row r="49" spans="1:3" x14ac:dyDescent="0.35">
      <c r="A49" s="2">
        <v>45</v>
      </c>
      <c r="B49" s="22">
        <v>0</v>
      </c>
      <c r="C49" s="22">
        <v>114</v>
      </c>
    </row>
    <row r="50" spans="1:3" x14ac:dyDescent="0.35">
      <c r="A50" s="2">
        <v>46</v>
      </c>
      <c r="B50" s="22">
        <v>0</v>
      </c>
      <c r="C50" s="22">
        <v>113</v>
      </c>
    </row>
    <row r="51" spans="1:3" x14ac:dyDescent="0.35">
      <c r="A51" s="2">
        <v>47</v>
      </c>
      <c r="B51" s="22">
        <v>0</v>
      </c>
      <c r="C51" s="22">
        <v>119</v>
      </c>
    </row>
    <row r="52" spans="1:3" x14ac:dyDescent="0.35">
      <c r="A52" s="2">
        <v>48</v>
      </c>
      <c r="B52" s="22">
        <v>0</v>
      </c>
      <c r="C52" s="22">
        <v>119</v>
      </c>
    </row>
    <row r="53" spans="1:3" x14ac:dyDescent="0.35">
      <c r="A53" s="2">
        <v>49</v>
      </c>
      <c r="B53" s="22">
        <v>0</v>
      </c>
      <c r="C53" s="22">
        <v>129</v>
      </c>
    </row>
    <row r="54" spans="1:3" x14ac:dyDescent="0.35">
      <c r="A54" s="2">
        <v>50</v>
      </c>
      <c r="B54" s="22">
        <v>0</v>
      </c>
      <c r="C54" s="22">
        <v>129</v>
      </c>
    </row>
    <row r="55" spans="1:3" x14ac:dyDescent="0.35">
      <c r="A55" s="2">
        <v>51</v>
      </c>
      <c r="B55" s="22">
        <v>0</v>
      </c>
      <c r="C55" s="22">
        <v>130</v>
      </c>
    </row>
    <row r="56" spans="1:3" x14ac:dyDescent="0.35">
      <c r="A56" s="2">
        <v>52</v>
      </c>
      <c r="B56" s="22">
        <v>0</v>
      </c>
      <c r="C56" s="22">
        <v>139</v>
      </c>
    </row>
    <row r="57" spans="1:3" x14ac:dyDescent="0.35">
      <c r="A57" s="2">
        <v>53</v>
      </c>
      <c r="B57" s="22">
        <v>0</v>
      </c>
      <c r="C57" s="22">
        <v>119</v>
      </c>
    </row>
    <row r="58" spans="1:3" x14ac:dyDescent="0.35">
      <c r="A58" s="2">
        <v>54</v>
      </c>
      <c r="B58" s="22">
        <v>0</v>
      </c>
      <c r="C58" s="22">
        <v>102</v>
      </c>
    </row>
    <row r="59" spans="1:3" x14ac:dyDescent="0.35">
      <c r="A59" s="2">
        <v>55</v>
      </c>
      <c r="B59" s="22">
        <v>0</v>
      </c>
      <c r="C59" s="22">
        <v>80</v>
      </c>
    </row>
    <row r="60" spans="1:3" x14ac:dyDescent="0.35">
      <c r="A60" s="2">
        <v>56</v>
      </c>
      <c r="B60" s="22">
        <v>16</v>
      </c>
      <c r="C60" s="22">
        <v>63</v>
      </c>
    </row>
    <row r="61" spans="1:3" x14ac:dyDescent="0.35">
      <c r="A61" s="2">
        <v>57</v>
      </c>
      <c r="B61" s="22">
        <v>1</v>
      </c>
      <c r="C61" s="22">
        <v>24</v>
      </c>
    </row>
    <row r="62" spans="1:3" x14ac:dyDescent="0.35">
      <c r="A62" s="2">
        <v>58</v>
      </c>
      <c r="B62" s="22">
        <v>2</v>
      </c>
      <c r="C62" s="22">
        <v>30</v>
      </c>
    </row>
    <row r="63" spans="1:3" x14ac:dyDescent="0.35">
      <c r="A63" s="2">
        <v>59</v>
      </c>
      <c r="B63" s="22">
        <v>1</v>
      </c>
      <c r="C63" s="22">
        <v>28</v>
      </c>
    </row>
    <row r="64" spans="1:3" x14ac:dyDescent="0.35">
      <c r="A64" s="2">
        <v>60</v>
      </c>
      <c r="B64" s="22">
        <v>1</v>
      </c>
      <c r="C64" s="22">
        <v>23</v>
      </c>
    </row>
    <row r="65" spans="1:3" x14ac:dyDescent="0.35">
      <c r="A65" s="2">
        <v>61</v>
      </c>
      <c r="B65" s="22">
        <v>0</v>
      </c>
      <c r="C65" s="22">
        <v>28</v>
      </c>
    </row>
    <row r="66" spans="1:3" x14ac:dyDescent="0.35">
      <c r="A66" s="2">
        <v>62</v>
      </c>
      <c r="B66" s="22">
        <v>1</v>
      </c>
      <c r="C66" s="22">
        <v>23</v>
      </c>
    </row>
    <row r="67" spans="1:3" x14ac:dyDescent="0.35">
      <c r="A67" s="2">
        <v>63</v>
      </c>
      <c r="B67" s="22">
        <v>1</v>
      </c>
      <c r="C67" s="22">
        <v>26</v>
      </c>
    </row>
    <row r="68" spans="1:3" x14ac:dyDescent="0.35">
      <c r="A68" s="2">
        <v>64</v>
      </c>
      <c r="B68" s="22">
        <v>1</v>
      </c>
      <c r="C68" s="22">
        <v>30</v>
      </c>
    </row>
    <row r="69" spans="1:3" x14ac:dyDescent="0.35">
      <c r="A69" s="2">
        <v>65</v>
      </c>
      <c r="B69" s="22">
        <v>0</v>
      </c>
      <c r="C69" s="22">
        <v>29</v>
      </c>
    </row>
    <row r="70" spans="1:3" x14ac:dyDescent="0.35">
      <c r="A70" s="2">
        <v>66</v>
      </c>
      <c r="B70" s="22">
        <v>2</v>
      </c>
      <c r="C70" s="22">
        <v>24</v>
      </c>
    </row>
    <row r="71" spans="1:3" x14ac:dyDescent="0.35">
      <c r="A71" s="2">
        <v>67</v>
      </c>
      <c r="B71" s="22">
        <v>1</v>
      </c>
      <c r="C71" s="22">
        <v>21</v>
      </c>
    </row>
    <row r="72" spans="1:3" x14ac:dyDescent="0.35">
      <c r="A72" s="2">
        <v>68</v>
      </c>
      <c r="B72" s="22">
        <v>0</v>
      </c>
      <c r="C72" s="22">
        <v>21</v>
      </c>
    </row>
    <row r="73" spans="1:3" x14ac:dyDescent="0.35">
      <c r="A73" s="2">
        <v>69</v>
      </c>
      <c r="B73" s="22">
        <v>1</v>
      </c>
      <c r="C73" s="22">
        <v>22</v>
      </c>
    </row>
    <row r="74" spans="1:3" x14ac:dyDescent="0.35">
      <c r="A74" s="2">
        <v>70</v>
      </c>
      <c r="B74" s="22">
        <v>1</v>
      </c>
      <c r="C74" s="22">
        <v>29</v>
      </c>
    </row>
    <row r="75" spans="1:3" x14ac:dyDescent="0.35">
      <c r="A75" s="2">
        <v>71</v>
      </c>
      <c r="B75" s="22">
        <v>0</v>
      </c>
      <c r="C75" s="22">
        <v>25</v>
      </c>
    </row>
    <row r="76" spans="1:3" x14ac:dyDescent="0.35">
      <c r="A76" s="2">
        <v>72</v>
      </c>
      <c r="B76" s="22">
        <v>0</v>
      </c>
      <c r="C76" s="22">
        <v>29</v>
      </c>
    </row>
    <row r="77" spans="1:3" x14ac:dyDescent="0.35">
      <c r="A77" s="2">
        <v>73</v>
      </c>
      <c r="B77" s="22">
        <v>0</v>
      </c>
      <c r="C77" s="22">
        <v>27</v>
      </c>
    </row>
    <row r="78" spans="1:3" x14ac:dyDescent="0.35">
      <c r="A78" s="2">
        <v>74</v>
      </c>
      <c r="B78" s="22">
        <v>1</v>
      </c>
      <c r="C78" s="22">
        <v>29</v>
      </c>
    </row>
    <row r="79" spans="1:3" x14ac:dyDescent="0.35">
      <c r="A79" s="2">
        <v>75</v>
      </c>
      <c r="B79" s="22">
        <v>0</v>
      </c>
      <c r="C79" s="22">
        <v>25</v>
      </c>
    </row>
    <row r="80" spans="1:3" x14ac:dyDescent="0.35">
      <c r="A80" s="2">
        <v>76</v>
      </c>
      <c r="B80" s="22">
        <v>0</v>
      </c>
      <c r="C80" s="22">
        <v>20</v>
      </c>
    </row>
    <row r="81" spans="1:3" x14ac:dyDescent="0.35">
      <c r="A81" s="2">
        <v>77</v>
      </c>
      <c r="B81" s="22">
        <v>1</v>
      </c>
      <c r="C81" s="22">
        <v>21</v>
      </c>
    </row>
    <row r="82" spans="1:3" x14ac:dyDescent="0.35">
      <c r="A82" s="2">
        <v>78</v>
      </c>
      <c r="B82" s="22">
        <v>1</v>
      </c>
      <c r="C82" s="22">
        <v>27</v>
      </c>
    </row>
    <row r="83" spans="1:3" x14ac:dyDescent="0.35">
      <c r="A83" s="2">
        <v>79</v>
      </c>
      <c r="B83" s="22">
        <v>1</v>
      </c>
      <c r="C83" s="22">
        <v>22</v>
      </c>
    </row>
    <row r="84" spans="1:3" x14ac:dyDescent="0.35">
      <c r="A84" s="2">
        <v>80</v>
      </c>
      <c r="B84" s="22">
        <v>1</v>
      </c>
      <c r="C84" s="22">
        <v>28</v>
      </c>
    </row>
    <row r="85" spans="1:3" x14ac:dyDescent="0.35">
      <c r="A85" s="2">
        <v>81</v>
      </c>
      <c r="B85" s="22">
        <v>1</v>
      </c>
      <c r="C85" s="22">
        <v>21</v>
      </c>
    </row>
    <row r="86" spans="1:3" x14ac:dyDescent="0.35">
      <c r="A86" s="2">
        <v>82</v>
      </c>
      <c r="B86" s="22">
        <v>0</v>
      </c>
      <c r="C86" s="22">
        <v>25</v>
      </c>
    </row>
    <row r="87" spans="1:3" x14ac:dyDescent="0.35">
      <c r="A87" s="2">
        <v>83</v>
      </c>
      <c r="B87" s="22">
        <v>0</v>
      </c>
      <c r="C87" s="22">
        <v>22</v>
      </c>
    </row>
    <row r="88" spans="1:3" x14ac:dyDescent="0.35">
      <c r="A88" s="2">
        <v>84</v>
      </c>
      <c r="B88" s="22">
        <v>1</v>
      </c>
      <c r="C88" s="22">
        <v>29</v>
      </c>
    </row>
    <row r="89" spans="1:3" x14ac:dyDescent="0.35">
      <c r="A89" s="2">
        <v>85</v>
      </c>
      <c r="B89" s="22">
        <v>1</v>
      </c>
      <c r="C89" s="22">
        <v>24</v>
      </c>
    </row>
    <row r="90" spans="1:3" x14ac:dyDescent="0.35">
      <c r="A90" s="2">
        <v>86</v>
      </c>
      <c r="B90" s="22">
        <v>1</v>
      </c>
      <c r="C90" s="22">
        <v>26</v>
      </c>
    </row>
    <row r="91" spans="1:3" x14ac:dyDescent="0.35">
      <c r="A91" s="2">
        <v>87</v>
      </c>
      <c r="B91" s="22">
        <v>1</v>
      </c>
      <c r="C91" s="22">
        <v>21</v>
      </c>
    </row>
    <row r="92" spans="1:3" x14ac:dyDescent="0.35">
      <c r="A92" s="2">
        <v>88</v>
      </c>
      <c r="B92" s="22">
        <v>1</v>
      </c>
      <c r="C92" s="22">
        <v>26</v>
      </c>
    </row>
    <row r="93" spans="1:3" x14ac:dyDescent="0.35">
      <c r="A93" s="2">
        <v>89</v>
      </c>
      <c r="B93" s="22">
        <v>1</v>
      </c>
      <c r="C93" s="22">
        <v>25</v>
      </c>
    </row>
    <row r="94" spans="1:3" x14ac:dyDescent="0.35">
      <c r="A94" s="2">
        <v>90</v>
      </c>
      <c r="B94" s="22">
        <v>1</v>
      </c>
      <c r="C94" s="22">
        <v>21</v>
      </c>
    </row>
    <row r="95" spans="1:3" x14ac:dyDescent="0.35">
      <c r="A95" s="2">
        <v>91</v>
      </c>
      <c r="B95" s="22">
        <v>0</v>
      </c>
      <c r="C95" s="22">
        <v>20</v>
      </c>
    </row>
    <row r="96" spans="1:3" x14ac:dyDescent="0.35">
      <c r="A96" s="2">
        <v>92</v>
      </c>
      <c r="B96" s="22">
        <v>1</v>
      </c>
      <c r="C96" s="22">
        <v>20</v>
      </c>
    </row>
    <row r="97" spans="1:3" x14ac:dyDescent="0.35">
      <c r="A97" s="2">
        <v>93</v>
      </c>
      <c r="B97" s="22">
        <v>1</v>
      </c>
      <c r="C97" s="22">
        <v>27</v>
      </c>
    </row>
    <row r="98" spans="1:3" x14ac:dyDescent="0.35">
      <c r="A98" s="2">
        <v>94</v>
      </c>
      <c r="B98" s="22">
        <v>0</v>
      </c>
      <c r="C98" s="22">
        <v>26</v>
      </c>
    </row>
    <row r="99" spans="1:3" x14ac:dyDescent="0.35">
      <c r="A99" s="2">
        <v>95</v>
      </c>
      <c r="B99" s="22">
        <v>1</v>
      </c>
      <c r="C99" s="22">
        <v>25</v>
      </c>
    </row>
    <row r="100" spans="1:3" x14ac:dyDescent="0.35">
      <c r="A100" s="2">
        <v>96</v>
      </c>
      <c r="B100" s="22">
        <v>1</v>
      </c>
      <c r="C100" s="22">
        <v>29</v>
      </c>
    </row>
    <row r="101" spans="1:3" x14ac:dyDescent="0.35">
      <c r="A101" s="2">
        <v>97</v>
      </c>
      <c r="B101" s="22">
        <v>1</v>
      </c>
      <c r="C101" s="22">
        <v>22</v>
      </c>
    </row>
    <row r="102" spans="1:3" x14ac:dyDescent="0.35">
      <c r="A102" s="2">
        <v>98</v>
      </c>
      <c r="B102" s="22">
        <v>1</v>
      </c>
      <c r="C102" s="22">
        <v>29</v>
      </c>
    </row>
    <row r="103" spans="1:3" x14ac:dyDescent="0.35">
      <c r="A103" s="2">
        <v>99</v>
      </c>
      <c r="B103" s="22">
        <v>0</v>
      </c>
      <c r="C103" s="22">
        <v>29</v>
      </c>
    </row>
    <row r="104" spans="1:3" x14ac:dyDescent="0.35">
      <c r="A104" s="2">
        <v>100</v>
      </c>
      <c r="B104" s="22">
        <v>0</v>
      </c>
      <c r="C104" s="22">
        <v>27</v>
      </c>
    </row>
    <row r="105" spans="1:3" x14ac:dyDescent="0.35">
      <c r="A105" s="2">
        <v>101</v>
      </c>
      <c r="B105" s="22">
        <v>1</v>
      </c>
      <c r="C105" s="22">
        <v>25</v>
      </c>
    </row>
    <row r="106" spans="1:3" x14ac:dyDescent="0.35">
      <c r="A106" s="2">
        <v>102</v>
      </c>
      <c r="B106" s="22">
        <v>1</v>
      </c>
      <c r="C106" s="22">
        <v>21</v>
      </c>
    </row>
    <row r="107" spans="1:3" x14ac:dyDescent="0.35">
      <c r="A107" s="2">
        <v>103</v>
      </c>
      <c r="B107" s="22">
        <v>1</v>
      </c>
      <c r="C107" s="22">
        <v>23</v>
      </c>
    </row>
    <row r="108" spans="1:3" x14ac:dyDescent="0.35">
      <c r="A108" s="2">
        <v>104</v>
      </c>
      <c r="B108" s="22">
        <v>0</v>
      </c>
      <c r="C108" s="22">
        <v>29</v>
      </c>
    </row>
    <row r="109" spans="1:3" x14ac:dyDescent="0.35">
      <c r="A109" s="2">
        <v>105</v>
      </c>
      <c r="B109" s="22">
        <v>0</v>
      </c>
      <c r="C109" s="22">
        <v>22</v>
      </c>
    </row>
    <row r="110" spans="1:3" x14ac:dyDescent="0.35">
      <c r="A110" s="2">
        <v>106</v>
      </c>
      <c r="B110" s="22">
        <v>0</v>
      </c>
      <c r="C110" s="22">
        <v>28</v>
      </c>
    </row>
    <row r="111" spans="1:3" x14ac:dyDescent="0.35">
      <c r="A111" s="2">
        <v>107</v>
      </c>
      <c r="B111" s="22">
        <v>1</v>
      </c>
      <c r="C111" s="22">
        <v>23</v>
      </c>
    </row>
    <row r="112" spans="1:3" x14ac:dyDescent="0.35">
      <c r="A112" s="2">
        <v>108</v>
      </c>
      <c r="B112" s="22">
        <v>1</v>
      </c>
      <c r="C112" s="22">
        <v>21</v>
      </c>
    </row>
    <row r="113" spans="1:3" x14ac:dyDescent="0.35">
      <c r="A113" s="2">
        <v>109</v>
      </c>
      <c r="B113" s="22">
        <v>1</v>
      </c>
      <c r="C113" s="22">
        <v>30</v>
      </c>
    </row>
    <row r="114" spans="1:3" x14ac:dyDescent="0.35">
      <c r="A114" s="2">
        <v>110</v>
      </c>
      <c r="B114" s="22">
        <v>2</v>
      </c>
      <c r="C114" s="22">
        <v>25</v>
      </c>
    </row>
    <row r="115" spans="1:3" x14ac:dyDescent="0.35">
      <c r="A115" s="2">
        <v>111</v>
      </c>
      <c r="B115" s="22">
        <v>1</v>
      </c>
      <c r="C115" s="22">
        <v>24</v>
      </c>
    </row>
    <row r="116" spans="1:3" x14ac:dyDescent="0.35">
      <c r="A116" s="2">
        <v>112</v>
      </c>
      <c r="B116" s="22">
        <v>1</v>
      </c>
      <c r="C116" s="22">
        <v>23</v>
      </c>
    </row>
  </sheetData>
  <mergeCells count="2">
    <mergeCell ref="H1:J1"/>
    <mergeCell ref="A1:G1"/>
  </mergeCells>
  <phoneticPr fontId="1"/>
  <pageMargins left="0.7" right="0.7" top="0.75" bottom="0.75" header="0.3" footer="0.3"/>
  <pageSetup scale="68" fitToHeight="6" orientation="landscape" horizontalDpi="0" verticalDpi="0"/>
  <drawing r:id="rId1"/>
  <legacy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16"/>
  <sheetViews>
    <sheetView workbookViewId="0">
      <selection sqref="A1:B1"/>
    </sheetView>
  </sheetViews>
  <sheetFormatPr baseColWidth="12" defaultColWidth="8.83203125" defaultRowHeight="19" x14ac:dyDescent="0.35"/>
  <cols>
    <col min="1" max="3" width="31" style="2" customWidth="1"/>
    <col min="4" max="4" width="26" style="2" customWidth="1"/>
    <col min="5" max="5" width="34.83203125" style="2" customWidth="1"/>
    <col min="6" max="16384" width="8.83203125" style="2"/>
  </cols>
  <sheetData>
    <row r="1" spans="1:5" ht="38" x14ac:dyDescent="0.65">
      <c r="A1" s="43" t="s">
        <v>71</v>
      </c>
      <c r="B1" s="43"/>
      <c r="C1" s="39" t="s">
        <v>9</v>
      </c>
      <c r="D1" s="39"/>
    </row>
    <row r="3" spans="1:5" x14ac:dyDescent="0.35">
      <c r="A3" s="33" t="s">
        <v>11</v>
      </c>
      <c r="B3" s="33" t="s">
        <v>15</v>
      </c>
      <c r="C3" s="34" t="s">
        <v>17</v>
      </c>
    </row>
    <row r="4" spans="1:5" x14ac:dyDescent="0.35">
      <c r="A4" s="35">
        <v>0.1</v>
      </c>
      <c r="B4" s="35">
        <v>0.76</v>
      </c>
      <c r="C4" s="36">
        <v>41946</v>
      </c>
    </row>
    <row r="6" spans="1:5" ht="57" x14ac:dyDescent="0.35">
      <c r="A6" s="2" t="s">
        <v>72</v>
      </c>
      <c r="B6" s="2" t="s">
        <v>83</v>
      </c>
      <c r="C6" s="20" t="s">
        <v>84</v>
      </c>
      <c r="D6" s="20" t="s">
        <v>16</v>
      </c>
      <c r="E6" s="20" t="s">
        <v>8</v>
      </c>
    </row>
    <row r="7" spans="1:5" x14ac:dyDescent="0.35">
      <c r="A7" s="22" t="s">
        <v>74</v>
      </c>
      <c r="B7" s="22">
        <v>4</v>
      </c>
      <c r="C7" s="28">
        <f>SUM(B$7:Table6[[#This Row],[タスク数の見積もり (TE)]])</f>
        <v>4</v>
      </c>
      <c r="D7" s="24">
        <f>Table6[[#This Row],[現在のタスク数の見積もり
(CTE = TE の累積)]]/(Table5[タスク達成率 (TCR)] - Table5[タスク追加率 (TAR)])</f>
        <v>6.0606060606060606</v>
      </c>
      <c r="E7" s="30">
        <f>Table5[開始日]+Table6[[#This Row],[現在のタスクを完了するのにかかる日数
( CTE / (TCR – TAR) )]]</f>
        <v>41952.060606060608</v>
      </c>
    </row>
    <row r="8" spans="1:5" x14ac:dyDescent="0.35">
      <c r="A8" s="22" t="s">
        <v>73</v>
      </c>
      <c r="B8" s="22">
        <v>6</v>
      </c>
      <c r="C8" s="28">
        <f>SUM(B$7:Table6[[#This Row],[タスク数の見積もり (TE)]])</f>
        <v>10</v>
      </c>
      <c r="D8" s="37">
        <f>Table6[[#This Row],[現在のタスク数の見積もり
(CTE = TE の累積)]]/(Table5[タスク達成率 (TCR)] - Table5[タスク追加率 (TAR)])</f>
        <v>15.15151515151515</v>
      </c>
      <c r="E8" s="38">
        <f>Table5[開始日]+Table6[[#This Row],[現在のタスクを完了するのにかかる日数
( CTE / (TCR – TAR) )]]</f>
        <v>41961.151515151512</v>
      </c>
    </row>
    <row r="9" spans="1:5" x14ac:dyDescent="0.35">
      <c r="A9" s="22" t="s">
        <v>75</v>
      </c>
      <c r="B9" s="22">
        <v>2</v>
      </c>
      <c r="C9" s="28">
        <f>SUM(B$7:Table6[[#This Row],[タスク数の見積もり (TE)]])</f>
        <v>12</v>
      </c>
      <c r="D9" s="37">
        <f>Table6[[#This Row],[現在のタスク数の見積もり
(CTE = TE の累積)]]/(Table5[タスク達成率 (TCR)] - Table5[タスク追加率 (TAR)])</f>
        <v>18.18181818181818</v>
      </c>
      <c r="E9" s="38">
        <f>Table5[開始日]+Table6[[#This Row],[現在のタスクを完了するのにかかる日数
( CTE / (TCR – TAR) )]]</f>
        <v>41964.181818181816</v>
      </c>
    </row>
    <row r="10" spans="1:5" x14ac:dyDescent="0.35">
      <c r="A10" s="22" t="s">
        <v>76</v>
      </c>
      <c r="B10" s="22">
        <v>5</v>
      </c>
      <c r="C10" s="28">
        <f>SUM(B$7:Table6[[#This Row],[タスク数の見積もり (TE)]])</f>
        <v>17</v>
      </c>
      <c r="D10" s="37">
        <f>Table6[[#This Row],[現在のタスク数の見積もり
(CTE = TE の累積)]]/(Table5[タスク達成率 (TCR)] - Table5[タスク追加率 (TAR)])</f>
        <v>25.757575757575758</v>
      </c>
      <c r="E10" s="38">
        <f>Table5[開始日]+Table6[[#This Row],[現在のタスクを完了するのにかかる日数
( CTE / (TCR – TAR) )]]</f>
        <v>41971.757575757576</v>
      </c>
    </row>
    <row r="11" spans="1:5" x14ac:dyDescent="0.35">
      <c r="A11" s="22" t="s">
        <v>77</v>
      </c>
      <c r="B11" s="22">
        <v>4</v>
      </c>
      <c r="C11" s="28">
        <f>SUM(B$7:Table6[[#This Row],[タスク数の見積もり (TE)]])</f>
        <v>21</v>
      </c>
      <c r="D11" s="37">
        <f>Table6[[#This Row],[現在のタスク数の見積もり
(CTE = TE の累積)]]/(Table5[タスク達成率 (TCR)] - Table5[タスク追加率 (TAR)])</f>
        <v>31.818181818181817</v>
      </c>
      <c r="E11" s="38">
        <f>Table5[開始日]+Table6[[#This Row],[現在のタスクを完了するのにかかる日数
( CTE / (TCR – TAR) )]]</f>
        <v>41977.818181818184</v>
      </c>
    </row>
    <row r="12" spans="1:5" x14ac:dyDescent="0.35">
      <c r="A12" s="22" t="s">
        <v>78</v>
      </c>
      <c r="B12" s="22">
        <v>1</v>
      </c>
      <c r="C12" s="28">
        <f>SUM(B$7:Table6[[#This Row],[タスク数の見積もり (TE)]])</f>
        <v>22</v>
      </c>
      <c r="D12" s="37">
        <f>Table6[[#This Row],[現在のタスク数の見積もり
(CTE = TE の累積)]]/(Table5[タスク達成率 (TCR)] - Table5[タスク追加率 (TAR)])</f>
        <v>33.333333333333329</v>
      </c>
      <c r="E12" s="38">
        <f>Table5[開始日]+Table6[[#This Row],[現在のタスクを完了するのにかかる日数
( CTE / (TCR – TAR) )]]</f>
        <v>41979.333333333336</v>
      </c>
    </row>
    <row r="13" spans="1:5" x14ac:dyDescent="0.35">
      <c r="A13" s="22" t="s">
        <v>79</v>
      </c>
      <c r="B13" s="22">
        <v>3</v>
      </c>
      <c r="C13" s="28">
        <f>SUM(B$7:Table6[[#This Row],[タスク数の見積もり (TE)]])</f>
        <v>25</v>
      </c>
      <c r="D13" s="37">
        <f>Table6[[#This Row],[現在のタスク数の見積もり
(CTE = TE の累積)]]/(Table5[タスク達成率 (TCR)] - Table5[タスク追加率 (TAR)])</f>
        <v>37.878787878787875</v>
      </c>
      <c r="E13" s="38">
        <f>Table5[開始日]+Table6[[#This Row],[現在のタスクを完了するのにかかる日数
( CTE / (TCR – TAR) )]]</f>
        <v>41983.878787878784</v>
      </c>
    </row>
    <row r="14" spans="1:5" x14ac:dyDescent="0.35">
      <c r="A14" s="22" t="s">
        <v>80</v>
      </c>
      <c r="B14" s="22">
        <v>3</v>
      </c>
      <c r="C14" s="28">
        <f>SUM(B$7:Table6[[#This Row],[タスク数の見積もり (TE)]])</f>
        <v>28</v>
      </c>
      <c r="D14" s="37">
        <f>Table6[[#This Row],[現在のタスク数の見積もり
(CTE = TE の累積)]]/(Table5[タスク達成率 (TCR)] - Table5[タスク追加率 (TAR)])</f>
        <v>42.424242424242422</v>
      </c>
      <c r="E14" s="38">
        <f>Table5[開始日]+Table6[[#This Row],[現在のタスクを完了するのにかかる日数
( CTE / (TCR – TAR) )]]</f>
        <v>41988.42424242424</v>
      </c>
    </row>
    <row r="15" spans="1:5" x14ac:dyDescent="0.35">
      <c r="A15" s="22" t="s">
        <v>81</v>
      </c>
      <c r="B15" s="22">
        <v>5</v>
      </c>
      <c r="C15" s="28">
        <f>SUM(B$7:Table6[[#This Row],[タスク数の見積もり (TE)]])</f>
        <v>33</v>
      </c>
      <c r="D15" s="37">
        <f>Table6[[#This Row],[現在のタスク数の見積もり
(CTE = TE の累積)]]/(Table5[タスク達成率 (TCR)] - Table5[タスク追加率 (TAR)])</f>
        <v>50</v>
      </c>
      <c r="E15" s="38">
        <f>Table5[開始日]+Table6[[#This Row],[現在のタスクを完了するのにかかる日数
( CTE / (TCR – TAR) )]]</f>
        <v>41996</v>
      </c>
    </row>
    <row r="16" spans="1:5" x14ac:dyDescent="0.35">
      <c r="A16" s="22" t="s">
        <v>82</v>
      </c>
      <c r="B16" s="22">
        <v>4</v>
      </c>
      <c r="C16" s="28">
        <f>SUM(B$7:Table6[[#This Row],[タスク数の見積もり (TE)]])</f>
        <v>37</v>
      </c>
      <c r="D16" s="37">
        <f>Table6[[#This Row],[現在のタスク数の見積もり
(CTE = TE の累積)]]/(Table5[タスク達成率 (TCR)] - Table5[タスク追加率 (TAR)])</f>
        <v>56.060606060606055</v>
      </c>
      <c r="E16" s="38">
        <f>Table5[開始日]+Table6[[#This Row],[現在のタスクを完了するのにかかる日数
( CTE / (TCR – TAR) )]]</f>
        <v>42002.060606060608</v>
      </c>
    </row>
  </sheetData>
  <mergeCells count="2">
    <mergeCell ref="A1:B1"/>
    <mergeCell ref="C1:D1"/>
  </mergeCells>
  <phoneticPr fontId="1"/>
  <pageMargins left="0.7" right="0.7" top="0.75" bottom="0.75" header="0.3" footer="0.3"/>
  <pageSetup scale="74" orientation="landscape" horizontalDpi="0" verticalDpi="0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WIP 制限の決定-Determine WIP Limits</vt:lpstr>
      <vt:lpstr>完了日の予測-Expected completion date</vt:lpstr>
      <vt:lpstr>チームサイズの決定-Determine team size</vt:lpstr>
      <vt:lpstr>パフォーマンス改善-WF to Kanban</vt:lpstr>
      <vt:lpstr>パフォーマンス改善-Scrum to Kanban</vt:lpstr>
      <vt:lpstr>マイルストーンへの適合-Fit into milestones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Brechner</dc:creator>
  <cp:lastModifiedBy>Microsoft Office ユーザー</cp:lastModifiedBy>
  <cp:lastPrinted>2016-08-12T03:40:44Z</cp:lastPrinted>
  <dcterms:created xsi:type="dcterms:W3CDTF">2014-08-03T21:34:27Z</dcterms:created>
  <dcterms:modified xsi:type="dcterms:W3CDTF">2016-09-05T06:52:39Z</dcterms:modified>
</cp:coreProperties>
</file>